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ep\Documents\木工\工学実験\"/>
    </mc:Choice>
  </mc:AlternateContent>
  <xr:revisionPtr revIDLastSave="0" documentId="13_ncr:1_{A1E139D2-93F6-4D39-9EE1-89EA73F313C2}" xr6:coauthVersionLast="45" xr6:coauthVersionMax="45" xr10:uidLastSave="{00000000-0000-0000-0000-000000000000}"/>
  <bookViews>
    <workbookView xWindow="-108" yWindow="-108" windowWidth="23256" windowHeight="12576" activeTab="1" xr2:uid="{DD010226-DF48-465B-8897-73FA19FBC04B}"/>
  </bookViews>
  <sheets>
    <sheet name="ラミナ" sheetId="1" r:id="rId1"/>
    <sheet name="まとめ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2" l="1"/>
  <c r="M21" i="2"/>
  <c r="H8" i="2"/>
  <c r="I8" i="2"/>
  <c r="J8" i="2"/>
  <c r="K8" i="2"/>
  <c r="N8" i="2"/>
  <c r="P8" i="2"/>
  <c r="Q8" i="2"/>
  <c r="R8" i="2"/>
  <c r="S8" i="2"/>
  <c r="F8" i="2" l="1"/>
  <c r="AN1" i="1" l="1"/>
  <c r="AP1" i="1"/>
  <c r="C22" i="2"/>
  <c r="B22" i="2"/>
  <c r="AN2" i="1"/>
  <c r="AP2" i="1" l="1"/>
  <c r="AR1" i="1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</calcChain>
</file>

<file path=xl/sharedStrings.xml><?xml version="1.0" encoding="utf-8"?>
<sst xmlns="http://schemas.openxmlformats.org/spreadsheetml/2006/main" count="165" uniqueCount="92">
  <si>
    <t>SG</t>
    <phoneticPr fontId="1"/>
  </si>
  <si>
    <t>最大節径比</t>
    <rPh sb="0" eb="2">
      <t>サイダイ</t>
    </rPh>
    <rPh sb="2" eb="3">
      <t>フシ</t>
    </rPh>
    <rPh sb="3" eb="4">
      <t>ケイ</t>
    </rPh>
    <rPh sb="4" eb="5">
      <t>ヒ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</si>
  <si>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ARW</t>
    </r>
    <r>
      <rPr>
        <sz val="11"/>
        <color theme="1"/>
        <rFont val="游ゴシック"/>
        <family val="2"/>
        <charset val="128"/>
        <scheme val="minor"/>
      </rPr>
      <t>(mm)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</si>
  <si>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E</t>
    </r>
    <r>
      <rPr>
        <vertAlign val="subscript"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>(GPa)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</si>
  <si>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E</t>
    </r>
    <r>
      <rPr>
        <vertAlign val="subscript"/>
        <sz val="11"/>
        <color theme="1"/>
        <rFont val="游ゴシック"/>
        <family val="3"/>
        <charset val="128"/>
        <scheme val="minor"/>
      </rPr>
      <t>b</t>
    </r>
    <r>
      <rPr>
        <sz val="11"/>
        <color theme="1"/>
        <rFont val="游ゴシック"/>
        <family val="2"/>
        <charset val="128"/>
        <scheme val="minor"/>
      </rPr>
      <t>(GPa)</t>
    </r>
    <phoneticPr fontId="1"/>
  </si>
  <si>
    <t>L1</t>
    <phoneticPr fontId="1"/>
  </si>
  <si>
    <t>L2</t>
    <phoneticPr fontId="1"/>
  </si>
  <si>
    <t>L3</t>
  </si>
  <si>
    <t>L4</t>
  </si>
  <si>
    <t>L5</t>
  </si>
  <si>
    <t>L6</t>
  </si>
  <si>
    <t>L7</t>
  </si>
  <si>
    <t>L8</t>
  </si>
  <si>
    <t>L9</t>
  </si>
  <si>
    <t>L10</t>
  </si>
  <si>
    <t>A1</t>
    <phoneticPr fontId="1"/>
  </si>
  <si>
    <t>A2</t>
    <phoneticPr fontId="1"/>
  </si>
  <si>
    <t>A3</t>
  </si>
  <si>
    <t>A4</t>
  </si>
  <si>
    <t>A5</t>
  </si>
  <si>
    <t>A6</t>
  </si>
  <si>
    <t>A7</t>
  </si>
  <si>
    <t>A8</t>
  </si>
  <si>
    <t>A9</t>
  </si>
  <si>
    <t>fr</t>
    <phoneticPr fontId="1"/>
  </si>
  <si>
    <t>δ10</t>
    <phoneticPr fontId="1"/>
  </si>
  <si>
    <t>δ50</t>
    <phoneticPr fontId="1"/>
  </si>
  <si>
    <t>l(cm)</t>
    <phoneticPr fontId="1"/>
  </si>
  <si>
    <t>b(cm)</t>
    <phoneticPr fontId="1"/>
  </si>
  <si>
    <t>h(cm)</t>
    <phoneticPr fontId="1"/>
  </si>
  <si>
    <t>W(g)</t>
    <phoneticPr fontId="1"/>
  </si>
  <si>
    <t>A10(aiko)</t>
  </si>
  <si>
    <t>A1</t>
  </si>
  <si>
    <t>A2</t>
  </si>
  <si>
    <t>L1</t>
  </si>
  <si>
    <t>L2</t>
  </si>
  <si>
    <t>250mm区間</t>
    <rPh sb="5" eb="7">
      <t>クカン</t>
    </rPh>
    <phoneticPr fontId="1"/>
  </si>
  <si>
    <t>150mm区間</t>
    <rPh sb="5" eb="7">
      <t>クカン</t>
    </rPh>
    <phoneticPr fontId="1"/>
  </si>
  <si>
    <t>ひずみゲージ</t>
    <phoneticPr fontId="1"/>
  </si>
  <si>
    <t>外強</t>
    <rPh sb="0" eb="1">
      <t>ソト</t>
    </rPh>
    <rPh sb="1" eb="2">
      <t>ツヨ</t>
    </rPh>
    <phoneticPr fontId="1"/>
  </si>
  <si>
    <r>
      <t>P</t>
    </r>
    <r>
      <rPr>
        <vertAlign val="subscript"/>
        <sz val="11"/>
        <color theme="1"/>
        <rFont val="游ゴシック"/>
        <family val="3"/>
        <charset val="128"/>
        <scheme val="minor"/>
      </rPr>
      <t>max</t>
    </r>
    <r>
      <rPr>
        <sz val="11"/>
        <color theme="1"/>
        <rFont val="游ゴシック"/>
        <family val="2"/>
        <charset val="128"/>
        <scheme val="minor"/>
      </rPr>
      <t>(kN)</t>
    </r>
    <phoneticPr fontId="1"/>
  </si>
  <si>
    <r>
      <t>P</t>
    </r>
    <r>
      <rPr>
        <vertAlign val="subscript"/>
        <sz val="11"/>
        <color theme="1"/>
        <rFont val="游ゴシック"/>
        <family val="3"/>
        <charset val="128"/>
        <scheme val="minor"/>
      </rPr>
      <t>p</t>
    </r>
    <r>
      <rPr>
        <sz val="11"/>
        <color theme="1"/>
        <rFont val="游ゴシック"/>
        <family val="2"/>
        <charset val="128"/>
        <scheme val="minor"/>
      </rPr>
      <t>(kN)</t>
    </r>
    <phoneticPr fontId="1"/>
  </si>
  <si>
    <r>
      <t>σ</t>
    </r>
    <r>
      <rPr>
        <vertAlign val="subscript"/>
        <sz val="11"/>
        <color theme="1"/>
        <rFont val="游ゴシック"/>
        <family val="3"/>
        <charset val="128"/>
        <scheme val="minor"/>
      </rPr>
      <t>bp</t>
    </r>
    <r>
      <rPr>
        <sz val="11"/>
        <color theme="1"/>
        <rFont val="游ゴシック"/>
        <family val="2"/>
        <charset val="128"/>
        <scheme val="minor"/>
      </rPr>
      <t>(MPa)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</si>
  <si>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MOR</t>
    </r>
    <r>
      <rPr>
        <sz val="11"/>
        <color theme="1"/>
        <rFont val="游ゴシック"/>
        <family val="2"/>
        <charset val="128"/>
        <scheme val="minor"/>
      </rPr>
      <t>(MPa)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</si>
  <si>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E</t>
    </r>
    <r>
      <rPr>
        <vertAlign val="subscript"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>(GPa)</t>
    </r>
    <phoneticPr fontId="1"/>
  </si>
  <si>
    <r>
      <t>σ</t>
    </r>
    <r>
      <rPr>
        <vertAlign val="subscript"/>
        <sz val="11"/>
        <color theme="1"/>
        <rFont val="游ゴシック"/>
        <family val="3"/>
        <charset val="128"/>
        <scheme val="minor"/>
      </rPr>
      <t>cp</t>
    </r>
    <r>
      <rPr>
        <sz val="11"/>
        <color theme="1"/>
        <rFont val="游ゴシック"/>
        <family val="2"/>
        <charset val="128"/>
        <scheme val="minor"/>
      </rPr>
      <t>(MPa)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</si>
  <si>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CS</t>
    </r>
    <r>
      <rPr>
        <sz val="11"/>
        <color theme="1"/>
        <rFont val="游ゴシック"/>
        <family val="2"/>
        <charset val="128"/>
        <scheme val="minor"/>
      </rPr>
      <t>(MPa)</t>
    </r>
    <phoneticPr fontId="1"/>
  </si>
  <si>
    <t>内強</t>
    <rPh sb="0" eb="1">
      <t>ウチ</t>
    </rPh>
    <rPh sb="1" eb="2">
      <t>ツヨ</t>
    </rPh>
    <phoneticPr fontId="1"/>
  </si>
  <si>
    <t>A10</t>
    <phoneticPr fontId="1"/>
  </si>
  <si>
    <t>ave.</t>
    <phoneticPr fontId="1"/>
  </si>
  <si>
    <t>曲げ破壊</t>
    <rPh sb="0" eb="1">
      <t>マ</t>
    </rPh>
    <rPh sb="2" eb="4">
      <t>ハカイ</t>
    </rPh>
    <phoneticPr fontId="1"/>
  </si>
  <si>
    <t>曲げ剛性</t>
    <rPh sb="0" eb="1">
      <t>マ</t>
    </rPh>
    <rPh sb="2" eb="4">
      <t>ゴウセイ</t>
    </rPh>
    <phoneticPr fontId="1"/>
  </si>
  <si>
    <t>縦振動</t>
    <rPh sb="0" eb="1">
      <t>タテ</t>
    </rPh>
    <rPh sb="1" eb="3">
      <t>シンドウ</t>
    </rPh>
    <phoneticPr fontId="1"/>
  </si>
  <si>
    <t>たわみ振動</t>
    <rPh sb="3" eb="5">
      <t>シンドウ</t>
    </rPh>
    <phoneticPr fontId="1"/>
  </si>
  <si>
    <t>縦圧縮</t>
    <rPh sb="0" eb="1">
      <t>タテ</t>
    </rPh>
    <rPh sb="1" eb="3">
      <t>アッシュク</t>
    </rPh>
    <phoneticPr fontId="1"/>
  </si>
  <si>
    <t>せん断</t>
    <rPh sb="2" eb="3">
      <t>ダン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</si>
  <si>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E</t>
    </r>
    <r>
      <rPr>
        <vertAlign val="subscript"/>
        <sz val="11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>(GPa)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</si>
  <si>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SS</t>
    </r>
    <r>
      <rPr>
        <sz val="11"/>
        <color theme="1"/>
        <rFont val="游ゴシック"/>
        <family val="2"/>
        <charset val="128"/>
        <scheme val="minor"/>
      </rPr>
      <t>(MPa)</t>
    </r>
    <phoneticPr fontId="1"/>
  </si>
  <si>
    <t>NO.</t>
    <phoneticPr fontId="1"/>
  </si>
  <si>
    <t>外強</t>
    <rPh sb="0" eb="1">
      <t>ソト</t>
    </rPh>
    <rPh sb="1" eb="2">
      <t>ツヨ</t>
    </rPh>
    <phoneticPr fontId="1"/>
  </si>
  <si>
    <t>内強</t>
    <rPh sb="0" eb="1">
      <t>ウチ</t>
    </rPh>
    <rPh sb="1" eb="2">
      <t>ツヨシ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</si>
  <si>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E</t>
    </r>
    <r>
      <rPr>
        <vertAlign val="subscript"/>
        <sz val="11"/>
        <color theme="1"/>
        <rFont val="游ゴシック"/>
        <family val="3"/>
        <charset val="128"/>
        <scheme val="minor"/>
      </rPr>
      <t>frb</t>
    </r>
    <r>
      <rPr>
        <sz val="11"/>
        <color theme="1"/>
        <rFont val="游ゴシック"/>
        <family val="2"/>
        <charset val="128"/>
        <scheme val="minor"/>
      </rPr>
      <t>(GPa)</t>
    </r>
    <phoneticPr fontId="1"/>
  </si>
  <si>
    <t>含水率</t>
    <rPh sb="0" eb="3">
      <t>ガンスイリツ</t>
    </rPh>
    <phoneticPr fontId="1"/>
  </si>
  <si>
    <t>u(%)</t>
    <phoneticPr fontId="1"/>
  </si>
  <si>
    <r>
      <rPr>
        <i/>
        <sz val="11"/>
        <color theme="1"/>
        <rFont val="游ゴシック"/>
        <family val="3"/>
        <charset val="128"/>
        <scheme val="minor"/>
      </rPr>
      <t>E</t>
    </r>
    <r>
      <rPr>
        <vertAlign val="subscript"/>
        <sz val="11"/>
        <color theme="1"/>
        <rFont val="游ゴシック"/>
        <family val="3"/>
        <charset val="128"/>
        <scheme val="minor"/>
      </rPr>
      <t>s</t>
    </r>
    <r>
      <rPr>
        <sz val="11"/>
        <color theme="1"/>
        <rFont val="游ゴシック"/>
        <family val="3"/>
        <charset val="128"/>
        <scheme val="minor"/>
      </rPr>
      <t>(GPa)</t>
    </r>
    <phoneticPr fontId="1"/>
  </si>
  <si>
    <r>
      <t>E</t>
    </r>
    <r>
      <rPr>
        <vertAlign val="subscript"/>
        <sz val="11"/>
        <color theme="1"/>
        <rFont val="游ゴシック"/>
        <family val="3"/>
        <charset val="128"/>
        <scheme val="minor"/>
      </rPr>
      <t>L</t>
    </r>
    <r>
      <rPr>
        <sz val="11"/>
        <color theme="1"/>
        <rFont val="游ゴシック"/>
        <family val="3"/>
        <charset val="128"/>
        <scheme val="minor"/>
      </rPr>
      <t>(GPa)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</si>
  <si>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E</t>
    </r>
    <r>
      <rPr>
        <vertAlign val="subscript"/>
        <sz val="11"/>
        <color theme="1"/>
        <rFont val="游ゴシック"/>
        <family val="3"/>
        <charset val="128"/>
        <scheme val="minor"/>
      </rPr>
      <t>b</t>
    </r>
    <r>
      <rPr>
        <sz val="11"/>
        <color theme="1"/>
        <rFont val="游ゴシック"/>
        <family val="2"/>
        <charset val="128"/>
        <scheme val="minor"/>
      </rPr>
      <t>(GPa)</t>
    </r>
    <phoneticPr fontId="1"/>
  </si>
  <si>
    <t>L1</t>
    <phoneticPr fontId="1"/>
  </si>
  <si>
    <t>A7</t>
    <phoneticPr fontId="1"/>
  </si>
  <si>
    <t>L10</t>
    <phoneticPr fontId="1"/>
  </si>
  <si>
    <t>L4</t>
    <phoneticPr fontId="1"/>
  </si>
  <si>
    <t>L6</t>
    <phoneticPr fontId="1"/>
  </si>
  <si>
    <t>L2</t>
    <phoneticPr fontId="1"/>
  </si>
  <si>
    <t>A9</t>
    <phoneticPr fontId="1"/>
  </si>
  <si>
    <t>L7</t>
    <phoneticPr fontId="1"/>
  </si>
  <si>
    <t>L9</t>
    <phoneticPr fontId="1"/>
  </si>
  <si>
    <t>A4</t>
    <phoneticPr fontId="1"/>
  </si>
  <si>
    <t>外強水平</t>
    <rPh sb="0" eb="1">
      <t>ソト</t>
    </rPh>
    <rPh sb="1" eb="2">
      <t>ツヨ</t>
    </rPh>
    <rPh sb="2" eb="4">
      <t>スイヘイ</t>
    </rPh>
    <phoneticPr fontId="1"/>
  </si>
  <si>
    <t>垂直</t>
    <rPh sb="0" eb="2">
      <t>スイチョク</t>
    </rPh>
    <phoneticPr fontId="1"/>
  </si>
  <si>
    <t>内強水平</t>
    <rPh sb="0" eb="1">
      <t>ウチ</t>
    </rPh>
    <rPh sb="1" eb="2">
      <t>ツヨ</t>
    </rPh>
    <rPh sb="2" eb="4">
      <t>スイヘイ</t>
    </rPh>
    <phoneticPr fontId="1"/>
  </si>
  <si>
    <t>垂直</t>
    <rPh sb="0" eb="2">
      <t>スイチョク</t>
    </rPh>
    <phoneticPr fontId="1"/>
  </si>
  <si>
    <t>中立軸</t>
    <rPh sb="0" eb="2">
      <t>チュウリツ</t>
    </rPh>
    <rPh sb="2" eb="3">
      <t>ジク</t>
    </rPh>
    <phoneticPr fontId="1"/>
  </si>
  <si>
    <t>せん断</t>
    <rPh sb="2" eb="3">
      <t>ダン</t>
    </rPh>
    <phoneticPr fontId="1"/>
  </si>
  <si>
    <t>NO.</t>
    <phoneticPr fontId="1"/>
  </si>
  <si>
    <t>ND</t>
    <phoneticPr fontId="1"/>
  </si>
  <si>
    <t>τ(MPa)</t>
    <phoneticPr fontId="1"/>
  </si>
  <si>
    <t>木部破断率(%)</t>
    <rPh sb="0" eb="2">
      <t>モクブ</t>
    </rPh>
    <rPh sb="2" eb="4">
      <t>ハダン</t>
    </rPh>
    <rPh sb="4" eb="5">
      <t>リツ</t>
    </rPh>
    <phoneticPr fontId="1"/>
  </si>
  <si>
    <t>外側</t>
    <rPh sb="0" eb="1">
      <t>ソト</t>
    </rPh>
    <rPh sb="1" eb="2">
      <t>ガワ</t>
    </rPh>
    <phoneticPr fontId="1"/>
  </si>
  <si>
    <t>内側</t>
    <rPh sb="0" eb="1">
      <t>ウチ</t>
    </rPh>
    <rPh sb="1" eb="2">
      <t>ガワ</t>
    </rPh>
    <phoneticPr fontId="1"/>
  </si>
  <si>
    <t>λ(mm)</t>
    <phoneticPr fontId="1"/>
  </si>
  <si>
    <r>
      <rPr>
        <i/>
        <sz val="11"/>
        <color theme="1"/>
        <rFont val="游ゴシック"/>
        <family val="3"/>
        <charset val="128"/>
        <scheme val="minor"/>
      </rPr>
      <t>E</t>
    </r>
    <r>
      <rPr>
        <vertAlign val="subscript"/>
        <sz val="11"/>
        <color theme="1"/>
        <rFont val="游ゴシック"/>
        <family val="3"/>
        <charset val="128"/>
        <scheme val="minor"/>
      </rPr>
      <t>cal</t>
    </r>
    <r>
      <rPr>
        <sz val="11"/>
        <color theme="1"/>
        <rFont val="游ゴシック"/>
        <family val="3"/>
        <charset val="128"/>
        <scheme val="minor"/>
      </rPr>
      <t>(GPa)</t>
    </r>
    <phoneticPr fontId="1"/>
  </si>
  <si>
    <t>ave.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</si>
</sst>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0_ "/>
    <numFmt numFmtId="178" formatCode="0.000_ "/>
    <numFmt numFmtId="182" formatCode="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5" xfId="0" applyNumberFormat="1" applyBorder="1" applyAlignment="1"/>
    <xf numFmtId="177" fontId="0" fillId="0" borderId="5" xfId="0" applyNumberFormat="1" applyBorder="1" applyAlignment="1"/>
    <xf numFmtId="178" fontId="0" fillId="0" borderId="5" xfId="0" applyNumberFormat="1" applyBorder="1" applyAlignment="1"/>
    <xf numFmtId="0" fontId="0" fillId="0" borderId="5" xfId="0" applyBorder="1" applyAlignment="1"/>
    <xf numFmtId="178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77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33" xfId="0" applyNumberForma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i="1"/>
              <a:t>E</a:t>
            </a:r>
            <a:r>
              <a:rPr lang="en-US" altLang="ja-JP"/>
              <a:t>d/</a:t>
            </a:r>
            <a:r>
              <a:rPr lang="en-US" altLang="ja-JP" i="1"/>
              <a:t>SG</a:t>
            </a:r>
            <a:endParaRPr lang="ja-JP" altLang="en-US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ラミナ!$H$2:$H$11</c:f>
              <c:numCache>
                <c:formatCode>0.000_ </c:formatCode>
                <c:ptCount val="10"/>
                <c:pt idx="0">
                  <c:v>0.47410867568970338</c:v>
                </c:pt>
                <c:pt idx="1">
                  <c:v>0.46750894956881206</c:v>
                </c:pt>
                <c:pt idx="2">
                  <c:v>0.42444242917189501</c:v>
                </c:pt>
                <c:pt idx="3">
                  <c:v>0.45339684096318372</c:v>
                </c:pt>
                <c:pt idx="4">
                  <c:v>0.65943935539966714</c:v>
                </c:pt>
                <c:pt idx="5">
                  <c:v>0.64322945971787471</c:v>
                </c:pt>
                <c:pt idx="6">
                  <c:v>0.62457701793422027</c:v>
                </c:pt>
                <c:pt idx="7">
                  <c:v>0.47898590231786914</c:v>
                </c:pt>
                <c:pt idx="8">
                  <c:v>0.45641069459872324</c:v>
                </c:pt>
                <c:pt idx="9">
                  <c:v>0.45628861257676895</c:v>
                </c:pt>
              </c:numCache>
            </c:numRef>
          </c:xVal>
          <c:yVal>
            <c:numRef>
              <c:f>ラミナ!$L$2:$L$11</c:f>
              <c:numCache>
                <c:formatCode>0.00_ </c:formatCode>
                <c:ptCount val="10"/>
                <c:pt idx="0">
                  <c:v>11.691314608695652</c:v>
                </c:pt>
                <c:pt idx="1">
                  <c:v>9.9621169513314989</c:v>
                </c:pt>
                <c:pt idx="2">
                  <c:v>6.928025393472681</c:v>
                </c:pt>
                <c:pt idx="3">
                  <c:v>8.7027343391743202</c:v>
                </c:pt>
                <c:pt idx="4">
                  <c:v>15.723434704102894</c:v>
                </c:pt>
                <c:pt idx="5">
                  <c:v>13.627902139175259</c:v>
                </c:pt>
                <c:pt idx="6">
                  <c:v>14.777768082517852</c:v>
                </c:pt>
                <c:pt idx="7">
                  <c:v>9.8563196340322321</c:v>
                </c:pt>
                <c:pt idx="8">
                  <c:v>10.119536529149375</c:v>
                </c:pt>
                <c:pt idx="9">
                  <c:v>9.2023072390572409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F8-4F07-8974-F72D7F44293B}"/>
            </c:ext>
          </c:extLst>
        </c:ser>
        <c:ser>
          <c:idx val="1"/>
          <c:order val="1"/>
          <c:tx>
            <c:v>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ラミナ!$H$12:$H$21</c:f>
              <c:numCache>
                <c:formatCode>0.000_ </c:formatCode>
                <c:ptCount val="10"/>
                <c:pt idx="0">
                  <c:v>0.40061882385891517</c:v>
                </c:pt>
                <c:pt idx="1">
                  <c:v>0.44965626611158493</c:v>
                </c:pt>
                <c:pt idx="2">
                  <c:v>0.40510320863341509</c:v>
                </c:pt>
                <c:pt idx="3">
                  <c:v>0.41746699030261009</c:v>
                </c:pt>
                <c:pt idx="4">
                  <c:v>0.43118664781766919</c:v>
                </c:pt>
                <c:pt idx="5">
                  <c:v>0.41488147953118398</c:v>
                </c:pt>
                <c:pt idx="6">
                  <c:v>0.37587745646904269</c:v>
                </c:pt>
                <c:pt idx="7">
                  <c:v>0.41900833149862687</c:v>
                </c:pt>
                <c:pt idx="8">
                  <c:v>0.37586949525954899</c:v>
                </c:pt>
                <c:pt idx="9">
                  <c:v>0.386233682166361</c:v>
                </c:pt>
              </c:numCache>
            </c:numRef>
          </c:xVal>
          <c:yVal>
            <c:numRef>
              <c:f>ラミナ!$L$12:$L$21</c:f>
              <c:numCache>
                <c:formatCode>0.00_ </c:formatCode>
                <c:ptCount val="10"/>
                <c:pt idx="0">
                  <c:v>11.745994027055149</c:v>
                </c:pt>
                <c:pt idx="1">
                  <c:v>7.1296447719235951</c:v>
                </c:pt>
                <c:pt idx="2">
                  <c:v>10.485786002961236</c:v>
                </c:pt>
                <c:pt idx="3">
                  <c:v>9.0200810511811049</c:v>
                </c:pt>
                <c:pt idx="4">
                  <c:v>9.8976512986624705</c:v>
                </c:pt>
                <c:pt idx="5">
                  <c:v>10.259166074796749</c:v>
                </c:pt>
                <c:pt idx="6">
                  <c:v>11.13146132105012</c:v>
                </c:pt>
                <c:pt idx="7">
                  <c:v>11.800054347867299</c:v>
                </c:pt>
                <c:pt idx="8">
                  <c:v>10.795357034773868</c:v>
                </c:pt>
                <c:pt idx="9">
                  <c:v>10.808401985111663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F8-4F07-8974-F72D7F442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462048"/>
        <c:axId val="440460408"/>
      </c:scatterChart>
      <c:valAx>
        <c:axId val="44046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SG</a:t>
                </a:r>
                <a:endParaRPr lang="ja-JP" altLang="en-US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0460408"/>
        <c:crosses val="autoZero"/>
        <c:crossBetween val="midCat"/>
      </c:valAx>
      <c:valAx>
        <c:axId val="44046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E</a:t>
                </a:r>
                <a:r>
                  <a:rPr lang="en-US" altLang="ja-JP"/>
                  <a:t>d(GPa)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046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i="1"/>
              <a:t>E</a:t>
            </a:r>
            <a:r>
              <a:rPr lang="en-US" altLang="ja-JP"/>
              <a:t>b/</a:t>
            </a:r>
            <a:r>
              <a:rPr lang="en-US" altLang="ja-JP" i="1"/>
              <a:t>SG</a:t>
            </a:r>
            <a:endParaRPr lang="ja-JP" altLang="en-US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ラミナ!$H$2:$H$11</c:f>
              <c:numCache>
                <c:formatCode>0.000_ </c:formatCode>
                <c:ptCount val="10"/>
                <c:pt idx="0">
                  <c:v>0.47410867568970338</c:v>
                </c:pt>
                <c:pt idx="1">
                  <c:v>0.46750894956881206</c:v>
                </c:pt>
                <c:pt idx="2">
                  <c:v>0.42444242917189501</c:v>
                </c:pt>
                <c:pt idx="3">
                  <c:v>0.45339684096318372</c:v>
                </c:pt>
                <c:pt idx="4">
                  <c:v>0.65943935539966714</c:v>
                </c:pt>
                <c:pt idx="5">
                  <c:v>0.64322945971787471</c:v>
                </c:pt>
                <c:pt idx="6">
                  <c:v>0.62457701793422027</c:v>
                </c:pt>
                <c:pt idx="7">
                  <c:v>0.47898590231786914</c:v>
                </c:pt>
                <c:pt idx="8">
                  <c:v>0.45641069459872324</c:v>
                </c:pt>
                <c:pt idx="9">
                  <c:v>0.45628861257676895</c:v>
                </c:pt>
              </c:numCache>
            </c:numRef>
          </c:xVal>
          <c:yVal>
            <c:numRef>
              <c:f>ラミナ!$M$2:$M$11</c:f>
              <c:numCache>
                <c:formatCode>0.00_ </c:formatCode>
                <c:ptCount val="10"/>
                <c:pt idx="0">
                  <c:v>11.385745989636913</c:v>
                </c:pt>
                <c:pt idx="1">
                  <c:v>9.8461038567271739</c:v>
                </c:pt>
                <c:pt idx="2">
                  <c:v>6.6397059983292461</c:v>
                </c:pt>
                <c:pt idx="3">
                  <c:v>9.7194525550494717</c:v>
                </c:pt>
                <c:pt idx="4">
                  <c:v>14.341354735592446</c:v>
                </c:pt>
                <c:pt idx="5">
                  <c:v>12.763686133585351</c:v>
                </c:pt>
                <c:pt idx="6">
                  <c:v>13.69151901464163</c:v>
                </c:pt>
                <c:pt idx="7">
                  <c:v>9.6984147789562893</c:v>
                </c:pt>
                <c:pt idx="8">
                  <c:v>9.9274828401907982</c:v>
                </c:pt>
                <c:pt idx="9">
                  <c:v>8.9662435283975235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94-4446-AAAD-E71BCE4CDB66}"/>
            </c:ext>
          </c:extLst>
        </c:ser>
        <c:ser>
          <c:idx val="1"/>
          <c:order val="1"/>
          <c:tx>
            <c:v>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ラミナ!$H$12:$H$21</c:f>
              <c:numCache>
                <c:formatCode>0.000_ </c:formatCode>
                <c:ptCount val="10"/>
                <c:pt idx="0">
                  <c:v>0.40061882385891517</c:v>
                </c:pt>
                <c:pt idx="1">
                  <c:v>0.44965626611158493</c:v>
                </c:pt>
                <c:pt idx="2">
                  <c:v>0.40510320863341509</c:v>
                </c:pt>
                <c:pt idx="3">
                  <c:v>0.41746699030261009</c:v>
                </c:pt>
                <c:pt idx="4">
                  <c:v>0.43118664781766919</c:v>
                </c:pt>
                <c:pt idx="5">
                  <c:v>0.41488147953118398</c:v>
                </c:pt>
                <c:pt idx="6">
                  <c:v>0.37587745646904269</c:v>
                </c:pt>
                <c:pt idx="7">
                  <c:v>0.41900833149862687</c:v>
                </c:pt>
                <c:pt idx="8">
                  <c:v>0.37586949525954899</c:v>
                </c:pt>
                <c:pt idx="9">
                  <c:v>0.386233682166361</c:v>
                </c:pt>
              </c:numCache>
            </c:numRef>
          </c:xVal>
          <c:yVal>
            <c:numRef>
              <c:f>ラミナ!$M$12:$M$21</c:f>
              <c:numCache>
                <c:formatCode>0.00_ </c:formatCode>
                <c:ptCount val="10"/>
                <c:pt idx="0">
                  <c:v>9.2816215062546714</c:v>
                </c:pt>
                <c:pt idx="1">
                  <c:v>6.2816960864151214</c:v>
                </c:pt>
                <c:pt idx="2">
                  <c:v>9.9399014120066074</c:v>
                </c:pt>
                <c:pt idx="3">
                  <c:v>9.5082454315852054</c:v>
                </c:pt>
                <c:pt idx="4">
                  <c:v>9.1727677571946167</c:v>
                </c:pt>
                <c:pt idx="5">
                  <c:v>9.7251451969994971</c:v>
                </c:pt>
                <c:pt idx="6">
                  <c:v>9.5797662702120814</c:v>
                </c:pt>
                <c:pt idx="7">
                  <c:v>10.081530544788837</c:v>
                </c:pt>
                <c:pt idx="8">
                  <c:v>10.607294792527053</c:v>
                </c:pt>
                <c:pt idx="9">
                  <c:v>10.054235647100652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94-4446-AAAD-E71BCE4CD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53096"/>
        <c:axId val="522755720"/>
      </c:scatterChart>
      <c:valAx>
        <c:axId val="522753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SG</a:t>
                </a:r>
                <a:endParaRPr lang="ja-JP" altLang="en-US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2755720"/>
        <c:crosses val="autoZero"/>
        <c:crossBetween val="midCat"/>
      </c:valAx>
      <c:valAx>
        <c:axId val="522755720"/>
        <c:scaling>
          <c:orientation val="minMax"/>
          <c:max val="1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E</a:t>
                </a:r>
                <a:r>
                  <a:rPr lang="en-US" altLang="ja-JP"/>
                  <a:t>b(GPa)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2753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i="1"/>
              <a:t>E</a:t>
            </a:r>
            <a:r>
              <a:rPr lang="en-US" altLang="ja-JP"/>
              <a:t>b/</a:t>
            </a:r>
            <a:r>
              <a:rPr lang="en-US" altLang="ja-JP" i="1"/>
              <a:t>E</a:t>
            </a:r>
            <a:r>
              <a:rPr lang="en-US" altLang="ja-JP"/>
              <a:t>d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ラミナ!$L$2:$L$11</c:f>
              <c:numCache>
                <c:formatCode>0.00_ </c:formatCode>
                <c:ptCount val="10"/>
                <c:pt idx="0">
                  <c:v>11.691314608695652</c:v>
                </c:pt>
                <c:pt idx="1">
                  <c:v>9.9621169513314989</c:v>
                </c:pt>
                <c:pt idx="2">
                  <c:v>6.928025393472681</c:v>
                </c:pt>
                <c:pt idx="3">
                  <c:v>8.7027343391743202</c:v>
                </c:pt>
                <c:pt idx="4">
                  <c:v>15.723434704102894</c:v>
                </c:pt>
                <c:pt idx="5">
                  <c:v>13.627902139175259</c:v>
                </c:pt>
                <c:pt idx="6">
                  <c:v>14.777768082517852</c:v>
                </c:pt>
                <c:pt idx="7">
                  <c:v>9.8563196340322321</c:v>
                </c:pt>
                <c:pt idx="8">
                  <c:v>10.119536529149375</c:v>
                </c:pt>
                <c:pt idx="9">
                  <c:v>9.2023072390572409</c:v>
                </c:pt>
              </c:numCache>
            </c:numRef>
          </c:xVal>
          <c:yVal>
            <c:numRef>
              <c:f>ラミナ!$M$2:$M$11</c:f>
              <c:numCache>
                <c:formatCode>0.00_ </c:formatCode>
                <c:ptCount val="10"/>
                <c:pt idx="0">
                  <c:v>11.385745989636913</c:v>
                </c:pt>
                <c:pt idx="1">
                  <c:v>9.8461038567271739</c:v>
                </c:pt>
                <c:pt idx="2">
                  <c:v>6.6397059983292461</c:v>
                </c:pt>
                <c:pt idx="3">
                  <c:v>9.7194525550494717</c:v>
                </c:pt>
                <c:pt idx="4">
                  <c:v>14.341354735592446</c:v>
                </c:pt>
                <c:pt idx="5">
                  <c:v>12.763686133585351</c:v>
                </c:pt>
                <c:pt idx="6">
                  <c:v>13.69151901464163</c:v>
                </c:pt>
                <c:pt idx="7">
                  <c:v>9.6984147789562893</c:v>
                </c:pt>
                <c:pt idx="8">
                  <c:v>9.9274828401907982</c:v>
                </c:pt>
                <c:pt idx="9">
                  <c:v>8.9662435283975235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64-4D06-B75F-B7861A783E05}"/>
            </c:ext>
          </c:extLst>
        </c:ser>
        <c:ser>
          <c:idx val="1"/>
          <c:order val="1"/>
          <c:tx>
            <c:v>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ラミナ!$L$12:$L$21</c:f>
              <c:numCache>
                <c:formatCode>0.00_ </c:formatCode>
                <c:ptCount val="10"/>
                <c:pt idx="0">
                  <c:v>11.745994027055149</c:v>
                </c:pt>
                <c:pt idx="1">
                  <c:v>7.1296447719235951</c:v>
                </c:pt>
                <c:pt idx="2">
                  <c:v>10.485786002961236</c:v>
                </c:pt>
                <c:pt idx="3">
                  <c:v>9.0200810511811049</c:v>
                </c:pt>
                <c:pt idx="4">
                  <c:v>9.8976512986624705</c:v>
                </c:pt>
                <c:pt idx="5">
                  <c:v>10.259166074796749</c:v>
                </c:pt>
                <c:pt idx="6">
                  <c:v>11.13146132105012</c:v>
                </c:pt>
                <c:pt idx="7">
                  <c:v>11.800054347867299</c:v>
                </c:pt>
                <c:pt idx="8">
                  <c:v>10.795357034773868</c:v>
                </c:pt>
                <c:pt idx="9">
                  <c:v>10.808401985111663</c:v>
                </c:pt>
              </c:numCache>
            </c:numRef>
          </c:xVal>
          <c:yVal>
            <c:numRef>
              <c:f>ラミナ!$M$12:$M$21</c:f>
              <c:numCache>
                <c:formatCode>0.00_ </c:formatCode>
                <c:ptCount val="10"/>
                <c:pt idx="0">
                  <c:v>9.2816215062546714</c:v>
                </c:pt>
                <c:pt idx="1">
                  <c:v>6.2816960864151214</c:v>
                </c:pt>
                <c:pt idx="2">
                  <c:v>9.9399014120066074</c:v>
                </c:pt>
                <c:pt idx="3">
                  <c:v>9.5082454315852054</c:v>
                </c:pt>
                <c:pt idx="4">
                  <c:v>9.1727677571946167</c:v>
                </c:pt>
                <c:pt idx="5">
                  <c:v>9.7251451969994971</c:v>
                </c:pt>
                <c:pt idx="6">
                  <c:v>9.5797662702120814</c:v>
                </c:pt>
                <c:pt idx="7">
                  <c:v>10.081530544788837</c:v>
                </c:pt>
                <c:pt idx="8">
                  <c:v>10.607294792527053</c:v>
                </c:pt>
                <c:pt idx="9">
                  <c:v>10.054235647100652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64-4D06-B75F-B7861A783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297800"/>
        <c:axId val="524298128"/>
      </c:scatterChart>
      <c:valAx>
        <c:axId val="524297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E</a:t>
                </a:r>
                <a:r>
                  <a:rPr lang="en-US" altLang="ja-JP"/>
                  <a:t>d(GPa)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4298128"/>
        <c:crosses val="autoZero"/>
        <c:crossBetween val="midCat"/>
      </c:valAx>
      <c:valAx>
        <c:axId val="524298128"/>
        <c:scaling>
          <c:orientation val="minMax"/>
          <c:max val="1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E</a:t>
                </a:r>
                <a:r>
                  <a:rPr lang="en-US" altLang="ja-JP"/>
                  <a:t>b(GPa)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4297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659130</xdr:colOff>
      <xdr:row>0</xdr:row>
      <xdr:rowOff>0</xdr:rowOff>
    </xdr:from>
    <xdr:to>
      <xdr:col>20</xdr:col>
      <xdr:colOff>537210</xdr:colOff>
      <xdr:row>18</xdr:row>
      <xdr:rowOff>220980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6573F5E-3413-480E-AE0A-89961DC6E8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666750</xdr:colOff>
      <xdr:row>0</xdr:row>
      <xdr:rowOff>0</xdr:rowOff>
    </xdr:from>
    <xdr:to>
      <xdr:col>27</xdr:col>
      <xdr:colOff>544830</xdr:colOff>
      <xdr:row>19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CBA32A0-4BC2-4852-992F-48CF2CFDB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3810</xdr:colOff>
      <xdr:row>0</xdr:row>
      <xdr:rowOff>0</xdr:rowOff>
    </xdr:from>
    <xdr:to>
      <xdr:col>34</xdr:col>
      <xdr:colOff>552450</xdr:colOff>
      <xdr:row>18</xdr:row>
      <xdr:rowOff>220980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0C68B7F-52ED-44DA-AA70-A40779DE7A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9AF40-A83F-4B43-9F0D-0FEB6CF0F3EE}">
  <sheetPr>
    <pageSetUpPr fitToPage="1"/>
  </sheetPr>
  <dimension ref="A1:AR27"/>
  <sheetViews>
    <sheetView workbookViewId="0">
      <selection activeCell="G24" sqref="G24:M27"/>
    </sheetView>
  </sheetViews>
  <sheetFormatPr defaultRowHeight="18" x14ac:dyDescent="0.45"/>
  <cols>
    <col min="1" max="1" width="9.5" bestFit="1" customWidth="1"/>
    <col min="2" max="2" width="8.59765625" style="1" bestFit="1" customWidth="1"/>
    <col min="3" max="3" width="7" style="2" bestFit="1" customWidth="1"/>
    <col min="4" max="4" width="9.8984375" style="3" bestFit="1" customWidth="1"/>
    <col min="5" max="5" width="11.19921875" bestFit="1" customWidth="1"/>
    <col min="6" max="6" width="10.3984375" style="2" bestFit="1" customWidth="1"/>
    <col min="7" max="7" width="11.19921875" style="2" bestFit="1" customWidth="1"/>
    <col min="8" max="8" width="11.19921875" style="3" bestFit="1" customWidth="1"/>
    <col min="9" max="9" width="12.3984375" style="5" bestFit="1" customWidth="1"/>
    <col min="10" max="11" width="11.19921875" style="4" bestFit="1" customWidth="1"/>
    <col min="12" max="12" width="12.3984375" style="2" bestFit="1" customWidth="1"/>
    <col min="13" max="13" width="9.19921875" style="2" bestFit="1" customWidth="1"/>
    <col min="37" max="37" width="9.5" bestFit="1" customWidth="1"/>
    <col min="38" max="38" width="12.59765625" bestFit="1" customWidth="1"/>
    <col min="40" max="40" width="12.59765625" bestFit="1" customWidth="1"/>
    <col min="42" max="42" width="12.59765625" bestFit="1" customWidth="1"/>
    <col min="44" max="44" width="12.59765625" bestFit="1" customWidth="1"/>
  </cols>
  <sheetData>
    <row r="1" spans="1:44" s="6" customFormat="1" ht="19.8" thickBot="1" x14ac:dyDescent="0.5">
      <c r="A1" s="26"/>
      <c r="B1" s="27" t="s">
        <v>27</v>
      </c>
      <c r="C1" s="28" t="s">
        <v>28</v>
      </c>
      <c r="D1" s="29" t="s">
        <v>29</v>
      </c>
      <c r="E1" s="30" t="s">
        <v>30</v>
      </c>
      <c r="F1" s="28" t="s">
        <v>1</v>
      </c>
      <c r="G1" s="31" t="s">
        <v>2</v>
      </c>
      <c r="H1" s="32" t="s">
        <v>0</v>
      </c>
      <c r="I1" s="33" t="s">
        <v>24</v>
      </c>
      <c r="J1" s="31" t="s">
        <v>25</v>
      </c>
      <c r="K1" s="31" t="s">
        <v>26</v>
      </c>
      <c r="L1" s="31" t="s">
        <v>3</v>
      </c>
      <c r="M1" s="34" t="s">
        <v>4</v>
      </c>
      <c r="AK1" t="s">
        <v>9</v>
      </c>
      <c r="AL1">
        <v>14.341354735592446</v>
      </c>
      <c r="AN1" s="6">
        <f>AL3+AL14+AL18+AL12+AL1</f>
        <v>55.370503222836874</v>
      </c>
      <c r="AP1" s="6">
        <f>AL2+AL4+AL9+AL10+AL15</f>
        <v>54.359097132781727</v>
      </c>
      <c r="AR1" s="6">
        <f>AP1/AN1</f>
        <v>0.98173384688261234</v>
      </c>
    </row>
    <row r="2" spans="1:44" x14ac:dyDescent="0.45">
      <c r="A2" s="10" t="s">
        <v>5</v>
      </c>
      <c r="B2" s="11">
        <v>193.6</v>
      </c>
      <c r="C2" s="12">
        <v>11.5</v>
      </c>
      <c r="D2" s="13">
        <v>1.98</v>
      </c>
      <c r="E2" s="14">
        <v>2090</v>
      </c>
      <c r="F2" s="12">
        <v>6.96</v>
      </c>
      <c r="G2" s="12">
        <v>5.13</v>
      </c>
      <c r="H2" s="15">
        <f>E2/(B2*C2*D2)</f>
        <v>0.47410867568970338</v>
      </c>
      <c r="I2" s="11">
        <v>1282.5</v>
      </c>
      <c r="J2" s="12">
        <v>1</v>
      </c>
      <c r="K2" s="12">
        <v>5.03</v>
      </c>
      <c r="L2" s="16">
        <f>4*B2^2*10^-4*I2^2*H2*1000/10^9</f>
        <v>11.691314608695652</v>
      </c>
      <c r="M2" s="17">
        <f>1.6^3*40/(4*C2*D2^3*10^-8)/(K2-J2)*10^-6</f>
        <v>11.385745989636913</v>
      </c>
      <c r="AK2" t="s">
        <v>11</v>
      </c>
      <c r="AL2">
        <v>13.69151901464163</v>
      </c>
      <c r="AN2">
        <f>AN1/5</f>
        <v>11.074100644567375</v>
      </c>
      <c r="AP2">
        <f>AP1/5</f>
        <v>10.871819426556346</v>
      </c>
    </row>
    <row r="3" spans="1:44" x14ac:dyDescent="0.45">
      <c r="A3" s="10" t="s">
        <v>6</v>
      </c>
      <c r="B3" s="11">
        <v>195.6</v>
      </c>
      <c r="C3" s="12">
        <v>13.2</v>
      </c>
      <c r="D3" s="13">
        <v>1.98</v>
      </c>
      <c r="E3" s="14">
        <v>2390</v>
      </c>
      <c r="F3" s="12">
        <v>12.1</v>
      </c>
      <c r="G3" s="12">
        <v>4.8</v>
      </c>
      <c r="H3" s="15">
        <f t="shared" ref="H3:H21" si="0">E3/(B3*C3*D3)</f>
        <v>0.46750894956881206</v>
      </c>
      <c r="I3" s="11">
        <v>1180</v>
      </c>
      <c r="J3" s="12">
        <v>1.01</v>
      </c>
      <c r="K3" s="12">
        <v>5.07</v>
      </c>
      <c r="L3" s="16">
        <f t="shared" ref="L3:L21" si="1">4*B3^2*10^-4*I3^2*H3*1000/10^9</f>
        <v>9.9621169513314989</v>
      </c>
      <c r="M3" s="17">
        <f t="shared" ref="M3:M21" si="2">1.6^3*40/(4*C3*D3^3*10^-8)/(K3-J3)*10^-6</f>
        <v>9.8461038567271739</v>
      </c>
      <c r="AK3" t="s">
        <v>10</v>
      </c>
      <c r="AL3">
        <v>12.763686133585351</v>
      </c>
    </row>
    <row r="4" spans="1:44" x14ac:dyDescent="0.45">
      <c r="A4" s="10" t="s">
        <v>7</v>
      </c>
      <c r="B4" s="11">
        <v>196.6</v>
      </c>
      <c r="C4" s="12">
        <v>12.15</v>
      </c>
      <c r="D4" s="13">
        <v>2.02</v>
      </c>
      <c r="E4" s="14">
        <v>2048</v>
      </c>
      <c r="F4" s="12">
        <v>16.5</v>
      </c>
      <c r="G4" s="12">
        <v>4.75</v>
      </c>
      <c r="H4" s="15">
        <f t="shared" si="0"/>
        <v>0.42444242917189501</v>
      </c>
      <c r="I4" s="11">
        <v>1027.5</v>
      </c>
      <c r="J4" s="12">
        <v>1.53</v>
      </c>
      <c r="K4" s="12">
        <v>7.69</v>
      </c>
      <c r="L4" s="16">
        <f t="shared" si="1"/>
        <v>6.928025393472681</v>
      </c>
      <c r="M4" s="17">
        <f t="shared" si="2"/>
        <v>6.6397059983292461</v>
      </c>
      <c r="AK4" s="7" t="s">
        <v>34</v>
      </c>
      <c r="AL4" s="6">
        <v>11.385745989636913</v>
      </c>
    </row>
    <row r="5" spans="1:44" x14ac:dyDescent="0.45">
      <c r="A5" s="10" t="s">
        <v>8</v>
      </c>
      <c r="B5" s="11">
        <v>190.9</v>
      </c>
      <c r="C5" s="12">
        <v>11.6</v>
      </c>
      <c r="D5" s="13">
        <v>1.99</v>
      </c>
      <c r="E5" s="14">
        <v>1998</v>
      </c>
      <c r="F5" s="12"/>
      <c r="G5" s="12">
        <v>2.25</v>
      </c>
      <c r="H5" s="15">
        <f t="shared" si="0"/>
        <v>0.45339684096318372</v>
      </c>
      <c r="I5" s="11">
        <v>1147.5</v>
      </c>
      <c r="J5" s="12">
        <v>1.32</v>
      </c>
      <c r="K5" s="12">
        <v>5.93</v>
      </c>
      <c r="L5" s="16">
        <f t="shared" si="1"/>
        <v>8.7027343391743202</v>
      </c>
      <c r="M5" s="17">
        <f t="shared" si="2"/>
        <v>9.7194525550494717</v>
      </c>
      <c r="AK5" t="s">
        <v>23</v>
      </c>
      <c r="AL5">
        <v>10.607294792527053</v>
      </c>
    </row>
    <row r="6" spans="1:44" x14ac:dyDescent="0.45">
      <c r="A6" s="10" t="s">
        <v>9</v>
      </c>
      <c r="B6" s="11">
        <v>198.9</v>
      </c>
      <c r="C6" s="12">
        <v>11.1</v>
      </c>
      <c r="D6" s="13">
        <v>2.0750000000000002</v>
      </c>
      <c r="E6" s="14">
        <v>3021</v>
      </c>
      <c r="F6" s="12">
        <v>27.9</v>
      </c>
      <c r="G6" s="12">
        <v>3</v>
      </c>
      <c r="H6" s="15">
        <f t="shared" si="0"/>
        <v>0.65943935539966714</v>
      </c>
      <c r="I6" s="11">
        <v>1227.5</v>
      </c>
      <c r="J6" s="12">
        <v>0.71</v>
      </c>
      <c r="K6" s="12">
        <v>3.59</v>
      </c>
      <c r="L6" s="16">
        <f t="shared" si="1"/>
        <v>15.723434704102894</v>
      </c>
      <c r="M6" s="17">
        <f t="shared" si="2"/>
        <v>14.341354735592446</v>
      </c>
      <c r="AK6" t="s">
        <v>22</v>
      </c>
      <c r="AL6">
        <v>10.081530544788837</v>
      </c>
    </row>
    <row r="7" spans="1:44" x14ac:dyDescent="0.45">
      <c r="A7" s="10" t="s">
        <v>10</v>
      </c>
      <c r="B7" s="11">
        <v>201</v>
      </c>
      <c r="C7" s="12">
        <v>13.4</v>
      </c>
      <c r="D7" s="13">
        <v>1.94</v>
      </c>
      <c r="E7" s="14">
        <v>3361</v>
      </c>
      <c r="F7" s="12">
        <v>26.1</v>
      </c>
      <c r="G7" s="12">
        <v>3.75</v>
      </c>
      <c r="H7" s="15">
        <f t="shared" si="0"/>
        <v>0.64322945971787471</v>
      </c>
      <c r="I7" s="11">
        <v>1145</v>
      </c>
      <c r="J7" s="12">
        <v>0.8</v>
      </c>
      <c r="K7" s="12">
        <v>4.08</v>
      </c>
      <c r="L7" s="16">
        <f t="shared" si="1"/>
        <v>13.627902139175259</v>
      </c>
      <c r="M7" s="17">
        <f t="shared" si="2"/>
        <v>12.763686133585351</v>
      </c>
      <c r="AK7" t="s">
        <v>31</v>
      </c>
      <c r="AL7">
        <v>10.054235647100652</v>
      </c>
    </row>
    <row r="8" spans="1:44" x14ac:dyDescent="0.45">
      <c r="A8" s="10" t="s">
        <v>11</v>
      </c>
      <c r="B8" s="11">
        <v>201</v>
      </c>
      <c r="C8" s="12">
        <v>11.4</v>
      </c>
      <c r="D8" s="13">
        <v>1.99</v>
      </c>
      <c r="E8" s="14">
        <v>2848</v>
      </c>
      <c r="F8" s="12">
        <v>3.51</v>
      </c>
      <c r="G8" s="12">
        <v>1.73</v>
      </c>
      <c r="H8" s="15">
        <f t="shared" si="0"/>
        <v>0.62457701793422027</v>
      </c>
      <c r="I8" s="11">
        <v>1210</v>
      </c>
      <c r="J8" s="12">
        <v>0.84</v>
      </c>
      <c r="K8" s="12">
        <v>4.17</v>
      </c>
      <c r="L8" s="16">
        <f t="shared" si="1"/>
        <v>14.777768082517852</v>
      </c>
      <c r="M8" s="17">
        <f t="shared" si="2"/>
        <v>13.69151901464163</v>
      </c>
      <c r="AK8" t="s">
        <v>17</v>
      </c>
      <c r="AL8">
        <v>9.9399014120066074</v>
      </c>
    </row>
    <row r="9" spans="1:44" x14ac:dyDescent="0.45">
      <c r="A9" s="10" t="s">
        <v>12</v>
      </c>
      <c r="B9" s="11">
        <v>196.8</v>
      </c>
      <c r="C9" s="12">
        <v>11.6</v>
      </c>
      <c r="D9" s="13">
        <v>1.99</v>
      </c>
      <c r="E9" s="14">
        <v>2176</v>
      </c>
      <c r="F9" s="12">
        <v>5.17</v>
      </c>
      <c r="G9" s="12">
        <v>2.13</v>
      </c>
      <c r="H9" s="15">
        <f t="shared" si="0"/>
        <v>0.47898590231786914</v>
      </c>
      <c r="I9" s="11">
        <v>1152.5</v>
      </c>
      <c r="J9" s="12">
        <v>1.1299999999999999</v>
      </c>
      <c r="K9" s="12">
        <v>5.75</v>
      </c>
      <c r="L9" s="16">
        <f t="shared" si="1"/>
        <v>9.8563196340322321</v>
      </c>
      <c r="M9" s="17">
        <f t="shared" si="2"/>
        <v>9.6984147789562893</v>
      </c>
      <c r="AK9" t="s">
        <v>13</v>
      </c>
      <c r="AL9">
        <v>9.9274828401907982</v>
      </c>
    </row>
    <row r="10" spans="1:44" x14ac:dyDescent="0.45">
      <c r="A10" s="10" t="s">
        <v>13</v>
      </c>
      <c r="B10" s="11">
        <v>199.1</v>
      </c>
      <c r="C10" s="12">
        <v>12.05</v>
      </c>
      <c r="D10" s="13">
        <v>2</v>
      </c>
      <c r="E10" s="14">
        <v>2190</v>
      </c>
      <c r="F10" s="12"/>
      <c r="G10" s="12">
        <v>2.44</v>
      </c>
      <c r="H10" s="15">
        <f t="shared" si="0"/>
        <v>0.45641069459872324</v>
      </c>
      <c r="I10" s="11">
        <v>1182.5</v>
      </c>
      <c r="J10" s="12">
        <v>1.07</v>
      </c>
      <c r="K10" s="12">
        <v>5.35</v>
      </c>
      <c r="L10" s="16">
        <f t="shared" si="1"/>
        <v>10.119536529149375</v>
      </c>
      <c r="M10" s="17">
        <f t="shared" si="2"/>
        <v>9.9274828401907982</v>
      </c>
      <c r="AK10" t="s">
        <v>35</v>
      </c>
      <c r="AL10">
        <v>9.8461038567271739</v>
      </c>
    </row>
    <row r="11" spans="1:44" x14ac:dyDescent="0.45">
      <c r="A11" s="10" t="s">
        <v>14</v>
      </c>
      <c r="B11" s="11">
        <v>191.1</v>
      </c>
      <c r="C11" s="12">
        <v>11.7</v>
      </c>
      <c r="D11" s="13">
        <v>1.98</v>
      </c>
      <c r="E11" s="14">
        <v>2020</v>
      </c>
      <c r="F11" s="12">
        <v>8.5500000000000007</v>
      </c>
      <c r="G11" s="12">
        <v>4.5</v>
      </c>
      <c r="H11" s="15">
        <f t="shared" si="0"/>
        <v>0.45628861257676895</v>
      </c>
      <c r="I11" s="11">
        <v>1175</v>
      </c>
      <c r="J11" s="12">
        <v>1.25</v>
      </c>
      <c r="K11" s="12">
        <v>6.28</v>
      </c>
      <c r="L11" s="16">
        <f t="shared" si="1"/>
        <v>9.2023072390572409</v>
      </c>
      <c r="M11" s="17">
        <f t="shared" si="2"/>
        <v>8.9662435283975235</v>
      </c>
      <c r="AK11" t="s">
        <v>20</v>
      </c>
      <c r="AL11">
        <v>9.7251451969994971</v>
      </c>
    </row>
    <row r="12" spans="1:44" x14ac:dyDescent="0.45">
      <c r="A12" s="10" t="s">
        <v>15</v>
      </c>
      <c r="B12" s="18">
        <v>202.8</v>
      </c>
      <c r="C12" s="16">
        <v>12.4</v>
      </c>
      <c r="D12" s="15">
        <v>2.0150000000000001</v>
      </c>
      <c r="E12" s="19">
        <v>2030</v>
      </c>
      <c r="F12" s="16">
        <v>19</v>
      </c>
      <c r="G12" s="16">
        <v>3.8888888888888888</v>
      </c>
      <c r="H12" s="15">
        <f t="shared" si="0"/>
        <v>0.40061882385891517</v>
      </c>
      <c r="I12" s="18">
        <v>1335</v>
      </c>
      <c r="J12" s="16">
        <v>1.08</v>
      </c>
      <c r="K12" s="16">
        <v>5.43</v>
      </c>
      <c r="L12" s="16">
        <f t="shared" si="1"/>
        <v>11.745994027055149</v>
      </c>
      <c r="M12" s="17">
        <f t="shared" si="2"/>
        <v>9.2816215062546714</v>
      </c>
      <c r="AK12" t="s">
        <v>8</v>
      </c>
      <c r="AL12">
        <v>9.7194525550494717</v>
      </c>
    </row>
    <row r="13" spans="1:44" x14ac:dyDescent="0.45">
      <c r="A13" s="10" t="s">
        <v>16</v>
      </c>
      <c r="B13" s="18">
        <v>198.6</v>
      </c>
      <c r="C13" s="16">
        <v>12.8</v>
      </c>
      <c r="D13" s="15">
        <v>2.09</v>
      </c>
      <c r="E13" s="19">
        <v>2389</v>
      </c>
      <c r="F13" s="16">
        <v>29</v>
      </c>
      <c r="G13" s="16">
        <v>5</v>
      </c>
      <c r="H13" s="15">
        <f t="shared" si="0"/>
        <v>0.44965626611158493</v>
      </c>
      <c r="I13" s="18">
        <v>1002.5</v>
      </c>
      <c r="J13" s="16">
        <v>1.38</v>
      </c>
      <c r="K13" s="16">
        <v>6.96</v>
      </c>
      <c r="L13" s="16">
        <f t="shared" si="1"/>
        <v>7.1296447719235951</v>
      </c>
      <c r="M13" s="17">
        <f t="shared" si="2"/>
        <v>6.2816960864151214</v>
      </c>
      <c r="AK13" t="s">
        <v>12</v>
      </c>
      <c r="AL13">
        <v>9.6984147789562893</v>
      </c>
    </row>
    <row r="14" spans="1:44" x14ac:dyDescent="0.45">
      <c r="A14" s="10" t="s">
        <v>17</v>
      </c>
      <c r="B14" s="18">
        <v>203.1</v>
      </c>
      <c r="C14" s="16">
        <v>12.6</v>
      </c>
      <c r="D14" s="15">
        <v>1.99</v>
      </c>
      <c r="E14" s="19">
        <v>2063</v>
      </c>
      <c r="F14" s="16"/>
      <c r="G14" s="16">
        <v>3.3</v>
      </c>
      <c r="H14" s="15">
        <f t="shared" si="0"/>
        <v>0.40510320863341509</v>
      </c>
      <c r="I14" s="18">
        <v>1252.5</v>
      </c>
      <c r="J14" s="16">
        <v>1.02</v>
      </c>
      <c r="K14" s="16">
        <v>5.17</v>
      </c>
      <c r="L14" s="16">
        <f t="shared" si="1"/>
        <v>10.485786002961236</v>
      </c>
      <c r="M14" s="17">
        <f t="shared" si="2"/>
        <v>9.9399014120066074</v>
      </c>
      <c r="AK14" t="s">
        <v>21</v>
      </c>
      <c r="AL14">
        <v>9.5797662702120814</v>
      </c>
    </row>
    <row r="15" spans="1:44" x14ac:dyDescent="0.45">
      <c r="A15" s="10" t="s">
        <v>18</v>
      </c>
      <c r="B15" s="18">
        <v>202.1</v>
      </c>
      <c r="C15" s="16">
        <v>12.7</v>
      </c>
      <c r="D15" s="15">
        <v>2</v>
      </c>
      <c r="E15" s="19">
        <v>2143</v>
      </c>
      <c r="F15" s="16">
        <v>28</v>
      </c>
      <c r="G15" s="16">
        <v>4.333333333333333</v>
      </c>
      <c r="H15" s="15">
        <f t="shared" si="0"/>
        <v>0.41746699030261009</v>
      </c>
      <c r="I15" s="18">
        <v>1150</v>
      </c>
      <c r="J15" s="16">
        <v>1.06</v>
      </c>
      <c r="K15" s="16">
        <v>5.3</v>
      </c>
      <c r="L15" s="16">
        <f t="shared" si="1"/>
        <v>9.0200810511811049</v>
      </c>
      <c r="M15" s="17">
        <f t="shared" si="2"/>
        <v>9.5082454315852054</v>
      </c>
      <c r="AK15" t="s">
        <v>18</v>
      </c>
      <c r="AL15">
        <v>9.5082454315852054</v>
      </c>
    </row>
    <row r="16" spans="1:44" x14ac:dyDescent="0.45">
      <c r="A16" s="10" t="s">
        <v>19</v>
      </c>
      <c r="B16" s="18">
        <v>198.8</v>
      </c>
      <c r="C16" s="16">
        <v>12.4</v>
      </c>
      <c r="D16" s="15">
        <v>2.0499999999999998</v>
      </c>
      <c r="E16" s="19">
        <v>2179</v>
      </c>
      <c r="F16" s="16"/>
      <c r="G16" s="16">
        <v>3</v>
      </c>
      <c r="H16" s="15">
        <f t="shared" si="0"/>
        <v>0.43118664781766919</v>
      </c>
      <c r="I16" s="18">
        <v>1205</v>
      </c>
      <c r="J16" s="16">
        <v>1.05</v>
      </c>
      <c r="K16" s="16">
        <v>5.23</v>
      </c>
      <c r="L16" s="16">
        <f t="shared" si="1"/>
        <v>9.8976512986624705</v>
      </c>
      <c r="M16" s="17">
        <f t="shared" si="2"/>
        <v>9.1727677571946167</v>
      </c>
      <c r="AK16" t="s">
        <v>32</v>
      </c>
      <c r="AL16">
        <v>9.2816215062546714</v>
      </c>
    </row>
    <row r="17" spans="1:38" x14ac:dyDescent="0.45">
      <c r="A17" s="10" t="s">
        <v>20</v>
      </c>
      <c r="B17" s="18">
        <v>203.8</v>
      </c>
      <c r="C17" s="16">
        <v>12.6</v>
      </c>
      <c r="D17" s="15">
        <v>2.0499999999999998</v>
      </c>
      <c r="E17" s="19">
        <v>2184</v>
      </c>
      <c r="F17" s="16">
        <v>11</v>
      </c>
      <c r="G17" s="16">
        <v>2.5555555555555554</v>
      </c>
      <c r="H17" s="15">
        <f t="shared" si="0"/>
        <v>0.41488147953118398</v>
      </c>
      <c r="I17" s="18">
        <v>1220</v>
      </c>
      <c r="J17" s="16">
        <v>1.01</v>
      </c>
      <c r="K17" s="16">
        <v>4.8899999999999997</v>
      </c>
      <c r="L17" s="16">
        <f t="shared" si="1"/>
        <v>10.259166074796749</v>
      </c>
      <c r="M17" s="17">
        <f t="shared" si="2"/>
        <v>9.7251451969994971</v>
      </c>
      <c r="AK17" t="s">
        <v>19</v>
      </c>
      <c r="AL17">
        <v>9.1727677571946167</v>
      </c>
    </row>
    <row r="18" spans="1:38" x14ac:dyDescent="0.45">
      <c r="A18" s="10" t="s">
        <v>21</v>
      </c>
      <c r="B18" s="18">
        <v>204.2</v>
      </c>
      <c r="C18" s="16">
        <v>12.5</v>
      </c>
      <c r="D18" s="15">
        <v>2.0950000000000002</v>
      </c>
      <c r="E18" s="19">
        <v>2010</v>
      </c>
      <c r="F18" s="16"/>
      <c r="G18" s="16">
        <v>5.166666666666667</v>
      </c>
      <c r="H18" s="15">
        <f t="shared" si="0"/>
        <v>0.37587745646904269</v>
      </c>
      <c r="I18" s="18">
        <v>1332.5</v>
      </c>
      <c r="J18" s="16">
        <v>0.92</v>
      </c>
      <c r="K18" s="16">
        <v>4.6399999999999997</v>
      </c>
      <c r="L18" s="16">
        <f t="shared" si="1"/>
        <v>11.13146132105012</v>
      </c>
      <c r="M18" s="17">
        <f t="shared" si="2"/>
        <v>9.5797662702120814</v>
      </c>
      <c r="AK18" t="s">
        <v>14</v>
      </c>
      <c r="AL18">
        <v>8.9662435283975235</v>
      </c>
    </row>
    <row r="19" spans="1:38" x14ac:dyDescent="0.45">
      <c r="A19" s="10" t="s">
        <v>22</v>
      </c>
      <c r="B19" s="18">
        <v>204.5</v>
      </c>
      <c r="C19" s="16">
        <v>12.5</v>
      </c>
      <c r="D19" s="15">
        <v>2.11</v>
      </c>
      <c r="E19" s="19">
        <v>2260</v>
      </c>
      <c r="F19" s="16">
        <v>28</v>
      </c>
      <c r="G19" s="16">
        <v>2.8571428571428572</v>
      </c>
      <c r="H19" s="15">
        <f t="shared" si="0"/>
        <v>0.41900833149862687</v>
      </c>
      <c r="I19" s="18">
        <v>1297.5</v>
      </c>
      <c r="J19" s="16">
        <v>0.86</v>
      </c>
      <c r="K19" s="16">
        <v>4.32</v>
      </c>
      <c r="L19" s="16">
        <f t="shared" si="1"/>
        <v>11.800054347867299</v>
      </c>
      <c r="M19" s="17">
        <f t="shared" si="2"/>
        <v>10.081530544788837</v>
      </c>
      <c r="AK19" t="s">
        <v>7</v>
      </c>
      <c r="AL19">
        <v>6.6397059983292461</v>
      </c>
    </row>
    <row r="20" spans="1:38" x14ac:dyDescent="0.45">
      <c r="A20" s="10" t="s">
        <v>23</v>
      </c>
      <c r="B20" s="18">
        <v>203</v>
      </c>
      <c r="C20" s="16">
        <v>12.5</v>
      </c>
      <c r="D20" s="15">
        <v>1.99</v>
      </c>
      <c r="E20" s="19">
        <v>1898</v>
      </c>
      <c r="F20" s="16">
        <v>9</v>
      </c>
      <c r="G20" s="16">
        <v>4</v>
      </c>
      <c r="H20" s="15">
        <f t="shared" si="0"/>
        <v>0.37586949525954899</v>
      </c>
      <c r="I20" s="18">
        <v>1320</v>
      </c>
      <c r="J20" s="16">
        <v>0.97</v>
      </c>
      <c r="K20" s="16">
        <v>4.8899999999999997</v>
      </c>
      <c r="L20" s="16">
        <f t="shared" si="1"/>
        <v>10.795357034773868</v>
      </c>
      <c r="M20" s="17">
        <f t="shared" si="2"/>
        <v>10.607294792527053</v>
      </c>
      <c r="AK20" t="s">
        <v>33</v>
      </c>
      <c r="AL20">
        <v>6.2816960864151214</v>
      </c>
    </row>
    <row r="21" spans="1:38" ht="18.600000000000001" thickBot="1" x14ac:dyDescent="0.5">
      <c r="A21" s="20" t="s">
        <v>48</v>
      </c>
      <c r="B21" s="21">
        <v>200</v>
      </c>
      <c r="C21" s="22">
        <v>11.5</v>
      </c>
      <c r="D21" s="23">
        <v>2.0150000000000001</v>
      </c>
      <c r="E21" s="24">
        <v>1790</v>
      </c>
      <c r="F21" s="22">
        <v>36</v>
      </c>
      <c r="G21" s="22">
        <v>4.333333333333333</v>
      </c>
      <c r="H21" s="23">
        <f t="shared" si="0"/>
        <v>0.386233682166361</v>
      </c>
      <c r="I21" s="21">
        <v>1322.5</v>
      </c>
      <c r="J21" s="22">
        <v>1.08</v>
      </c>
      <c r="K21" s="22">
        <v>5.41</v>
      </c>
      <c r="L21" s="22">
        <f t="shared" si="1"/>
        <v>10.808401985111663</v>
      </c>
      <c r="M21" s="25">
        <f t="shared" si="2"/>
        <v>10.054235647100652</v>
      </c>
    </row>
    <row r="23" spans="1:38" ht="18.600000000000001" thickBot="1" x14ac:dyDescent="0.5"/>
    <row r="24" spans="1:38" x14ac:dyDescent="0.45">
      <c r="A24" s="35"/>
      <c r="B24" s="77" t="s">
        <v>50</v>
      </c>
      <c r="C24" s="77"/>
      <c r="D24" s="77"/>
      <c r="E24" s="77"/>
      <c r="F24" s="77"/>
      <c r="G24" s="9" t="s">
        <v>36</v>
      </c>
      <c r="H24" s="9" t="s">
        <v>37</v>
      </c>
      <c r="I24" s="9" t="s">
        <v>38</v>
      </c>
      <c r="J24" s="9" t="s">
        <v>36</v>
      </c>
      <c r="K24" s="9" t="s">
        <v>37</v>
      </c>
      <c r="L24" s="9" t="s">
        <v>38</v>
      </c>
      <c r="M24" s="36"/>
    </row>
    <row r="25" spans="1:38" ht="19.8" thickBot="1" x14ac:dyDescent="0.5">
      <c r="A25" s="40"/>
      <c r="B25" s="43" t="s">
        <v>40</v>
      </c>
      <c r="C25" s="41" t="s">
        <v>41</v>
      </c>
      <c r="D25" s="43" t="s">
        <v>42</v>
      </c>
      <c r="E25" s="43" t="s">
        <v>43</v>
      </c>
      <c r="F25" s="43" t="s">
        <v>4</v>
      </c>
      <c r="G25" s="78" t="s">
        <v>44</v>
      </c>
      <c r="H25" s="79"/>
      <c r="I25" s="79"/>
      <c r="J25" s="79" t="s">
        <v>45</v>
      </c>
      <c r="K25" s="79"/>
      <c r="L25" s="79"/>
      <c r="M25" s="44" t="s">
        <v>46</v>
      </c>
    </row>
    <row r="26" spans="1:38" x14ac:dyDescent="0.45">
      <c r="A26" s="37" t="s">
        <v>39</v>
      </c>
      <c r="B26" s="38">
        <v>18.2</v>
      </c>
      <c r="C26" s="38">
        <v>17</v>
      </c>
      <c r="D26" s="38">
        <v>24.1</v>
      </c>
      <c r="E26" s="38">
        <v>25.8</v>
      </c>
      <c r="F26" s="38">
        <v>7.19</v>
      </c>
      <c r="G26" s="38">
        <v>5.26</v>
      </c>
      <c r="H26" s="38">
        <v>10</v>
      </c>
      <c r="I26" s="38"/>
      <c r="J26" s="38">
        <v>38.5</v>
      </c>
      <c r="K26" s="38">
        <v>31</v>
      </c>
      <c r="L26" s="38"/>
      <c r="M26" s="39">
        <v>44.3</v>
      </c>
    </row>
    <row r="27" spans="1:38" ht="18.600000000000001" thickBot="1" x14ac:dyDescent="0.5">
      <c r="A27" s="40" t="s">
        <v>47</v>
      </c>
      <c r="B27" s="41">
        <v>23.6</v>
      </c>
      <c r="C27" s="41">
        <v>17</v>
      </c>
      <c r="D27" s="41">
        <v>23.8</v>
      </c>
      <c r="E27" s="41">
        <v>33.1</v>
      </c>
      <c r="F27" s="41">
        <v>6.29</v>
      </c>
      <c r="G27" s="41">
        <v>5.41</v>
      </c>
      <c r="H27" s="41">
        <v>12.8</v>
      </c>
      <c r="I27" s="41">
        <v>9.39</v>
      </c>
      <c r="J27" s="41">
        <v>33.799999999999997</v>
      </c>
      <c r="K27" s="41">
        <v>28.4</v>
      </c>
      <c r="L27" s="41">
        <v>32.200000000000003</v>
      </c>
      <c r="M27" s="42">
        <v>39.9</v>
      </c>
    </row>
  </sheetData>
  <sortState xmlns:xlrd2="http://schemas.microsoft.com/office/spreadsheetml/2017/richdata2" ref="AK1:AL20">
    <sortCondition descending="1" ref="AL1:AL20"/>
  </sortState>
  <mergeCells count="3">
    <mergeCell ref="B24:F24"/>
    <mergeCell ref="G25:I25"/>
    <mergeCell ref="J25:L25"/>
  </mergeCells>
  <phoneticPr fontId="1"/>
  <pageMargins left="0.7" right="0.7" top="0.75" bottom="0.75" header="0.3" footer="0.3"/>
  <pageSetup paperSize="9" scale="2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9CFD0-D728-4197-89F4-D7C5F5695B2F}">
  <sheetPr>
    <pageSetUpPr fitToPage="1"/>
  </sheetPr>
  <dimension ref="A1:S22"/>
  <sheetViews>
    <sheetView tabSelected="1" zoomScaleNormal="100" workbookViewId="0">
      <selection activeCell="S19" sqref="S19"/>
    </sheetView>
  </sheetViews>
  <sheetFormatPr defaultColWidth="8.69921875" defaultRowHeight="18" x14ac:dyDescent="0.45"/>
  <cols>
    <col min="1" max="1" width="4.796875" style="8" bestFit="1" customWidth="1"/>
    <col min="2" max="3" width="8.3984375" style="8" bestFit="1" customWidth="1"/>
    <col min="4" max="4" width="7.19921875" style="8" customWidth="1"/>
    <col min="5" max="5" width="8.59765625" style="8" bestFit="1" customWidth="1"/>
    <col min="6" max="7" width="11.296875" style="8" bestFit="1" customWidth="1"/>
    <col min="8" max="8" width="12.3984375" style="8" bestFit="1" customWidth="1"/>
    <col min="9" max="9" width="13.5" style="8" bestFit="1" customWidth="1"/>
    <col min="10" max="10" width="11.296875" style="8" bestFit="1" customWidth="1"/>
    <col min="11" max="11" width="13.5" style="8" bestFit="1" customWidth="1"/>
    <col min="12" max="12" width="9.8984375" style="8" bestFit="1" customWidth="1"/>
    <col min="13" max="13" width="11.296875" style="8" bestFit="1" customWidth="1"/>
    <col min="14" max="14" width="8.3984375" style="8" bestFit="1" customWidth="1"/>
    <col min="15" max="15" width="7.796875" style="8" bestFit="1" customWidth="1"/>
    <col min="16" max="16" width="9.296875" style="8" bestFit="1" customWidth="1"/>
    <col min="17" max="17" width="13.5" style="8" bestFit="1" customWidth="1"/>
    <col min="18" max="18" width="8.5" style="8" bestFit="1" customWidth="1"/>
    <col min="19" max="19" width="13.5" style="8" bestFit="1" customWidth="1"/>
    <col min="20" max="16384" width="8.69921875" style="8"/>
  </cols>
  <sheetData>
    <row r="1" spans="1:19" ht="19.8" thickBot="1" x14ac:dyDescent="0.5">
      <c r="A1" s="26" t="s">
        <v>58</v>
      </c>
      <c r="B1" s="31" t="s">
        <v>3</v>
      </c>
      <c r="C1" s="34" t="s">
        <v>4</v>
      </c>
      <c r="D1" s="48"/>
      <c r="E1" s="99" t="s">
        <v>59</v>
      </c>
      <c r="F1" s="90"/>
      <c r="G1" s="100" t="s">
        <v>82</v>
      </c>
      <c r="H1" s="90" t="s">
        <v>87</v>
      </c>
      <c r="I1" s="90"/>
      <c r="J1" s="90" t="s">
        <v>88</v>
      </c>
      <c r="K1" s="91"/>
      <c r="L1" s="87"/>
      <c r="M1" s="99" t="s">
        <v>60</v>
      </c>
      <c r="N1" s="90"/>
      <c r="O1" s="100" t="s">
        <v>82</v>
      </c>
      <c r="P1" s="90" t="s">
        <v>87</v>
      </c>
      <c r="Q1" s="90"/>
      <c r="R1" s="90" t="s">
        <v>88</v>
      </c>
      <c r="S1" s="91"/>
    </row>
    <row r="2" spans="1:19" ht="19.8" thickBot="1" x14ac:dyDescent="0.5">
      <c r="A2" s="49" t="s">
        <v>5</v>
      </c>
      <c r="B2" s="50">
        <v>11.691314608695652</v>
      </c>
      <c r="C2" s="51">
        <v>11.385745989636913</v>
      </c>
      <c r="D2" s="52"/>
      <c r="E2" s="101" t="s">
        <v>58</v>
      </c>
      <c r="F2" s="102" t="s">
        <v>66</v>
      </c>
      <c r="G2" s="102" t="s">
        <v>83</v>
      </c>
      <c r="H2" s="102" t="s">
        <v>85</v>
      </c>
      <c r="I2" s="102" t="s">
        <v>86</v>
      </c>
      <c r="J2" s="102" t="s">
        <v>85</v>
      </c>
      <c r="K2" s="103" t="s">
        <v>86</v>
      </c>
      <c r="L2" s="89"/>
      <c r="M2" s="101" t="s">
        <v>58</v>
      </c>
      <c r="N2" s="102" t="s">
        <v>66</v>
      </c>
      <c r="O2" s="104" t="s">
        <v>83</v>
      </c>
      <c r="P2" s="102" t="s">
        <v>85</v>
      </c>
      <c r="Q2" s="102" t="s">
        <v>86</v>
      </c>
      <c r="R2" s="102" t="s">
        <v>85</v>
      </c>
      <c r="S2" s="103" t="s">
        <v>86</v>
      </c>
    </row>
    <row r="3" spans="1:19" x14ac:dyDescent="0.45">
      <c r="A3" s="49" t="s">
        <v>6</v>
      </c>
      <c r="B3" s="50">
        <v>9.9621169513314989</v>
      </c>
      <c r="C3" s="51">
        <v>9.8461038567271739</v>
      </c>
      <c r="D3" s="52"/>
      <c r="E3" s="62" t="s">
        <v>67</v>
      </c>
      <c r="F3" s="63">
        <v>11.39</v>
      </c>
      <c r="G3" s="63"/>
      <c r="H3" s="63"/>
      <c r="I3" s="63"/>
      <c r="J3" s="63"/>
      <c r="K3" s="64"/>
      <c r="L3" s="87"/>
      <c r="M3" s="62" t="s">
        <v>72</v>
      </c>
      <c r="N3" s="63">
        <v>9.85</v>
      </c>
      <c r="O3" s="63"/>
      <c r="P3" s="63"/>
      <c r="Q3" s="63"/>
      <c r="R3" s="63"/>
      <c r="S3" s="64"/>
    </row>
    <row r="4" spans="1:19" x14ac:dyDescent="0.45">
      <c r="A4" s="49" t="s">
        <v>7</v>
      </c>
      <c r="B4" s="50">
        <v>6.928025393472681</v>
      </c>
      <c r="C4" s="51">
        <v>6.6397059983292461</v>
      </c>
      <c r="D4" s="52"/>
      <c r="E4" s="65" t="s">
        <v>68</v>
      </c>
      <c r="F4" s="66">
        <v>9.58</v>
      </c>
      <c r="G4" s="84">
        <v>1</v>
      </c>
      <c r="H4" s="66">
        <v>7.14</v>
      </c>
      <c r="I4" s="84">
        <v>100</v>
      </c>
      <c r="J4" s="66">
        <v>9.49</v>
      </c>
      <c r="K4" s="95">
        <v>90</v>
      </c>
      <c r="L4" s="87"/>
      <c r="M4" s="65" t="s">
        <v>73</v>
      </c>
      <c r="N4" s="66">
        <v>10.61</v>
      </c>
      <c r="O4" s="84">
        <v>1</v>
      </c>
      <c r="P4" s="66">
        <v>7.5</v>
      </c>
      <c r="Q4" s="84">
        <v>60</v>
      </c>
      <c r="R4" s="66">
        <v>7.5</v>
      </c>
      <c r="S4" s="95">
        <v>90</v>
      </c>
    </row>
    <row r="5" spans="1:19" x14ac:dyDescent="0.45">
      <c r="A5" s="49" t="s">
        <v>8</v>
      </c>
      <c r="B5" s="50">
        <v>8.7027343391743202</v>
      </c>
      <c r="C5" s="51">
        <v>9.7194525550494717</v>
      </c>
      <c r="D5" s="52"/>
      <c r="E5" s="65" t="s">
        <v>69</v>
      </c>
      <c r="F5" s="66">
        <v>8.9700000000000006</v>
      </c>
      <c r="G5" s="84">
        <v>2</v>
      </c>
      <c r="H5" s="66">
        <v>8.6999999999999993</v>
      </c>
      <c r="I5" s="84">
        <v>90</v>
      </c>
      <c r="J5" s="66">
        <v>7.61</v>
      </c>
      <c r="K5" s="95">
        <v>100</v>
      </c>
      <c r="L5" s="87"/>
      <c r="M5" s="65" t="s">
        <v>74</v>
      </c>
      <c r="N5" s="66">
        <v>13.69</v>
      </c>
      <c r="O5" s="84">
        <v>2</v>
      </c>
      <c r="P5" s="66">
        <v>9.3000000000000007</v>
      </c>
      <c r="Q5" s="84">
        <v>90</v>
      </c>
      <c r="R5" s="66">
        <v>7.86</v>
      </c>
      <c r="S5" s="95">
        <v>50</v>
      </c>
    </row>
    <row r="6" spans="1:19" x14ac:dyDescent="0.45">
      <c r="A6" s="49" t="s">
        <v>9</v>
      </c>
      <c r="B6" s="50">
        <v>15.723434704102894</v>
      </c>
      <c r="C6" s="51">
        <v>14.341354735592446</v>
      </c>
      <c r="D6" s="52"/>
      <c r="E6" s="65" t="s">
        <v>70</v>
      </c>
      <c r="F6" s="66">
        <v>9.7200000000000006</v>
      </c>
      <c r="G6" s="84">
        <v>3</v>
      </c>
      <c r="H6" s="66">
        <v>8.9</v>
      </c>
      <c r="I6" s="84">
        <v>70</v>
      </c>
      <c r="J6" s="66">
        <v>9.5</v>
      </c>
      <c r="K6" s="95">
        <v>100</v>
      </c>
      <c r="L6" s="87"/>
      <c r="M6" s="65" t="s">
        <v>75</v>
      </c>
      <c r="N6" s="66">
        <v>9.93</v>
      </c>
      <c r="O6" s="84">
        <v>3</v>
      </c>
      <c r="P6" s="66">
        <v>9.3000000000000007</v>
      </c>
      <c r="Q6" s="84">
        <v>40</v>
      </c>
      <c r="R6" s="66">
        <v>10</v>
      </c>
      <c r="S6" s="95">
        <v>40</v>
      </c>
    </row>
    <row r="7" spans="1:19" ht="18.600000000000001" thickBot="1" x14ac:dyDescent="0.5">
      <c r="A7" s="49" t="s">
        <v>10</v>
      </c>
      <c r="B7" s="50">
        <v>13.627902139175259</v>
      </c>
      <c r="C7" s="51">
        <v>12.763686133585351</v>
      </c>
      <c r="D7" s="52"/>
      <c r="E7" s="68" t="s">
        <v>71</v>
      </c>
      <c r="F7" s="69">
        <v>12.76</v>
      </c>
      <c r="G7" s="85">
        <v>4</v>
      </c>
      <c r="H7" s="69">
        <v>10.4</v>
      </c>
      <c r="I7" s="85">
        <v>80</v>
      </c>
      <c r="J7" s="69">
        <v>9.1999999999999993</v>
      </c>
      <c r="K7" s="96">
        <v>100</v>
      </c>
      <c r="L7" s="87"/>
      <c r="M7" s="68" t="s">
        <v>76</v>
      </c>
      <c r="N7" s="69">
        <v>9.51</v>
      </c>
      <c r="O7" s="85">
        <v>4</v>
      </c>
      <c r="P7" s="69">
        <v>7.76</v>
      </c>
      <c r="Q7" s="85">
        <v>100</v>
      </c>
      <c r="R7" s="69">
        <v>8</v>
      </c>
      <c r="S7" s="96">
        <v>70</v>
      </c>
    </row>
    <row r="8" spans="1:19" ht="18.600000000000001" thickBot="1" x14ac:dyDescent="0.5">
      <c r="A8" s="49" t="s">
        <v>11</v>
      </c>
      <c r="B8" s="50">
        <v>14.777768082517852</v>
      </c>
      <c r="C8" s="51">
        <v>13.69151901464163</v>
      </c>
      <c r="D8" s="52"/>
      <c r="E8" s="40" t="s">
        <v>49</v>
      </c>
      <c r="F8" s="47">
        <f>AVERAGE(F3:F7)</f>
        <v>10.483999999999998</v>
      </c>
      <c r="G8" s="47"/>
      <c r="H8" s="47">
        <f t="shared" ref="G8:S8" si="0">AVERAGE(H3:H7)</f>
        <v>8.7850000000000001</v>
      </c>
      <c r="I8" s="47">
        <f t="shared" si="0"/>
        <v>85</v>
      </c>
      <c r="J8" s="47">
        <f t="shared" si="0"/>
        <v>8.9499999999999993</v>
      </c>
      <c r="K8" s="105">
        <f t="shared" si="0"/>
        <v>97.5</v>
      </c>
      <c r="L8" s="88"/>
      <c r="M8" s="86" t="s">
        <v>91</v>
      </c>
      <c r="N8" s="47">
        <f t="shared" si="0"/>
        <v>10.718</v>
      </c>
      <c r="O8" s="47"/>
      <c r="P8" s="47">
        <f t="shared" si="0"/>
        <v>8.4649999999999999</v>
      </c>
      <c r="Q8" s="47">
        <f t="shared" si="0"/>
        <v>72.5</v>
      </c>
      <c r="R8" s="47">
        <f t="shared" si="0"/>
        <v>8.34</v>
      </c>
      <c r="S8" s="57">
        <f t="shared" si="0"/>
        <v>62.5</v>
      </c>
    </row>
    <row r="9" spans="1:19" x14ac:dyDescent="0.45">
      <c r="A9" s="49" t="s">
        <v>12</v>
      </c>
      <c r="B9" s="50">
        <v>9.8563196340322321</v>
      </c>
      <c r="C9" s="51">
        <v>9.6984147789562893</v>
      </c>
      <c r="D9" s="52"/>
    </row>
    <row r="10" spans="1:19" ht="18.600000000000001" thickBot="1" x14ac:dyDescent="0.5">
      <c r="A10" s="49" t="s">
        <v>13</v>
      </c>
      <c r="B10" s="50">
        <v>10.119536529149375</v>
      </c>
      <c r="C10" s="51">
        <v>9.9274828401907982</v>
      </c>
      <c r="D10" s="52"/>
    </row>
    <row r="11" spans="1:19" x14ac:dyDescent="0.45">
      <c r="A11" s="49" t="s">
        <v>14</v>
      </c>
      <c r="B11" s="50">
        <v>9.2023072390572409</v>
      </c>
      <c r="C11" s="51">
        <v>8.9662435283975235</v>
      </c>
      <c r="D11" s="52"/>
      <c r="E11" s="58"/>
      <c r="F11" s="97" t="s">
        <v>51</v>
      </c>
      <c r="G11" s="77"/>
      <c r="H11" s="45" t="s">
        <v>52</v>
      </c>
      <c r="I11" s="45" t="s">
        <v>53</v>
      </c>
      <c r="J11" s="77" t="s">
        <v>50</v>
      </c>
      <c r="K11" s="77"/>
      <c r="L11" s="77"/>
      <c r="M11" s="77"/>
      <c r="N11" s="77"/>
      <c r="O11" s="77" t="s">
        <v>81</v>
      </c>
      <c r="P11" s="82"/>
    </row>
    <row r="12" spans="1:19" ht="19.8" thickBot="1" x14ac:dyDescent="0.5">
      <c r="A12" s="49" t="s">
        <v>15</v>
      </c>
      <c r="B12" s="50">
        <v>11.745994027055149</v>
      </c>
      <c r="C12" s="51">
        <v>9.2816215062546714</v>
      </c>
      <c r="D12" s="52"/>
      <c r="E12" s="40"/>
      <c r="F12" s="98" t="s">
        <v>65</v>
      </c>
      <c r="G12" s="46" t="s">
        <v>64</v>
      </c>
      <c r="H12" s="46" t="s">
        <v>56</v>
      </c>
      <c r="I12" s="60" t="s">
        <v>61</v>
      </c>
      <c r="J12" s="60" t="s">
        <v>40</v>
      </c>
      <c r="K12" s="61" t="s">
        <v>41</v>
      </c>
      <c r="L12" s="60" t="s">
        <v>42</v>
      </c>
      <c r="M12" s="60" t="s">
        <v>43</v>
      </c>
      <c r="N12" s="60" t="s">
        <v>4</v>
      </c>
      <c r="O12" s="47" t="s">
        <v>89</v>
      </c>
      <c r="P12" s="44" t="s">
        <v>90</v>
      </c>
    </row>
    <row r="13" spans="1:19" x14ac:dyDescent="0.45">
      <c r="A13" s="49" t="s">
        <v>16</v>
      </c>
      <c r="B13" s="50">
        <v>7.1296447719235951</v>
      </c>
      <c r="C13" s="51">
        <v>6.2816960864151214</v>
      </c>
      <c r="D13" s="52"/>
      <c r="E13" s="62" t="s">
        <v>77</v>
      </c>
      <c r="F13" s="63">
        <v>9.8000000000000007</v>
      </c>
      <c r="G13" s="63">
        <v>11.2</v>
      </c>
      <c r="H13" s="90">
        <v>11.3</v>
      </c>
      <c r="I13" s="63">
        <v>10.78</v>
      </c>
      <c r="J13" s="90">
        <v>18.2</v>
      </c>
      <c r="K13" s="90">
        <v>17</v>
      </c>
      <c r="L13" s="90">
        <v>24.1</v>
      </c>
      <c r="M13" s="90">
        <v>25.8</v>
      </c>
      <c r="N13" s="90">
        <v>7.19</v>
      </c>
      <c r="O13" s="92">
        <v>50.98</v>
      </c>
      <c r="P13" s="76">
        <v>11.65</v>
      </c>
    </row>
    <row r="14" spans="1:19" x14ac:dyDescent="0.45">
      <c r="A14" s="49" t="s">
        <v>17</v>
      </c>
      <c r="B14" s="50">
        <v>10.485786002961236</v>
      </c>
      <c r="C14" s="51">
        <v>9.9399014120066074</v>
      </c>
      <c r="D14" s="52"/>
      <c r="E14" s="65" t="s">
        <v>78</v>
      </c>
      <c r="F14" s="66">
        <v>7.9</v>
      </c>
      <c r="G14" s="66">
        <v>9.0399999999999991</v>
      </c>
      <c r="H14" s="93"/>
      <c r="I14" s="66">
        <v>9.33</v>
      </c>
      <c r="J14" s="93"/>
      <c r="K14" s="93"/>
      <c r="L14" s="93"/>
      <c r="M14" s="93"/>
      <c r="N14" s="93"/>
      <c r="O14" s="93"/>
      <c r="P14" s="67">
        <v>9.75</v>
      </c>
    </row>
    <row r="15" spans="1:19" x14ac:dyDescent="0.45">
      <c r="A15" s="49" t="s">
        <v>18</v>
      </c>
      <c r="B15" s="50">
        <v>9.0200810511811049</v>
      </c>
      <c r="C15" s="51">
        <v>9.5082454315852054</v>
      </c>
      <c r="D15" s="52"/>
      <c r="E15" s="65" t="s">
        <v>79</v>
      </c>
      <c r="F15" s="66">
        <v>8.6999999999999993</v>
      </c>
      <c r="G15" s="66">
        <v>10.6</v>
      </c>
      <c r="H15" s="93">
        <v>11.4</v>
      </c>
      <c r="I15" s="66">
        <v>9.2899999999999991</v>
      </c>
      <c r="J15" s="93">
        <v>23.6</v>
      </c>
      <c r="K15" s="93">
        <v>17</v>
      </c>
      <c r="L15" s="93">
        <v>23.8</v>
      </c>
      <c r="M15" s="93">
        <v>33.1</v>
      </c>
      <c r="N15" s="93">
        <v>6.3</v>
      </c>
      <c r="O15" s="93">
        <v>49.77</v>
      </c>
      <c r="P15" s="67">
        <v>9.7899999999999991</v>
      </c>
    </row>
    <row r="16" spans="1:19" ht="18.600000000000001" thickBot="1" x14ac:dyDescent="0.5">
      <c r="A16" s="49" t="s">
        <v>19</v>
      </c>
      <c r="B16" s="50">
        <v>9.8976512986624705</v>
      </c>
      <c r="C16" s="51">
        <v>9.1727677571946167</v>
      </c>
      <c r="D16" s="52"/>
      <c r="E16" s="68" t="s">
        <v>80</v>
      </c>
      <c r="F16" s="69">
        <v>7.04</v>
      </c>
      <c r="G16" s="69">
        <v>10.5</v>
      </c>
      <c r="H16" s="94"/>
      <c r="I16" s="69">
        <v>8.44</v>
      </c>
      <c r="J16" s="94"/>
      <c r="K16" s="94"/>
      <c r="L16" s="94"/>
      <c r="M16" s="94"/>
      <c r="N16" s="94"/>
      <c r="O16" s="94"/>
      <c r="P16" s="70">
        <v>10.09</v>
      </c>
    </row>
    <row r="17" spans="1:14" ht="18.600000000000001" thickBot="1" x14ac:dyDescent="0.5">
      <c r="A17" s="49" t="s">
        <v>20</v>
      </c>
      <c r="B17" s="50">
        <v>10.259166074796749</v>
      </c>
      <c r="C17" s="51">
        <v>9.7251451969994971</v>
      </c>
      <c r="D17" s="52"/>
      <c r="E17" s="83"/>
      <c r="F17" s="83"/>
      <c r="G17" s="83"/>
      <c r="H17" s="83"/>
      <c r="I17" s="83"/>
      <c r="J17" s="83"/>
      <c r="K17" s="83"/>
      <c r="L17" s="83"/>
      <c r="M17" s="83"/>
    </row>
    <row r="18" spans="1:14" x14ac:dyDescent="0.45">
      <c r="A18" s="49" t="s">
        <v>21</v>
      </c>
      <c r="B18" s="50">
        <v>11.13146132105012</v>
      </c>
      <c r="C18" s="51">
        <v>9.5797662702120814</v>
      </c>
      <c r="D18" s="52"/>
      <c r="E18" s="35"/>
      <c r="F18" s="77" t="s">
        <v>54</v>
      </c>
      <c r="G18" s="77"/>
      <c r="H18" s="77"/>
      <c r="I18" s="77"/>
      <c r="J18" s="77"/>
      <c r="K18" s="77"/>
      <c r="L18" s="77"/>
      <c r="M18" s="71" t="s">
        <v>55</v>
      </c>
      <c r="N18" s="36" t="s">
        <v>62</v>
      </c>
    </row>
    <row r="19" spans="1:14" ht="19.2" x14ac:dyDescent="0.45">
      <c r="A19" s="49" t="s">
        <v>22</v>
      </c>
      <c r="B19" s="50">
        <v>11.800054347867299</v>
      </c>
      <c r="C19" s="51">
        <v>10.081530544788837</v>
      </c>
      <c r="D19" s="52"/>
      <c r="E19" s="37"/>
      <c r="F19" s="80" t="s">
        <v>44</v>
      </c>
      <c r="G19" s="81"/>
      <c r="H19" s="81"/>
      <c r="I19" s="81" t="s">
        <v>45</v>
      </c>
      <c r="J19" s="81"/>
      <c r="K19" s="81"/>
      <c r="L19" s="59" t="s">
        <v>46</v>
      </c>
      <c r="M19" s="72" t="s">
        <v>57</v>
      </c>
      <c r="N19" s="39" t="s">
        <v>63</v>
      </c>
    </row>
    <row r="20" spans="1:14" ht="18.600000000000001" thickBot="1" x14ac:dyDescent="0.5">
      <c r="A20" s="49" t="s">
        <v>23</v>
      </c>
      <c r="B20" s="50">
        <v>10.795357034773868</v>
      </c>
      <c r="C20" s="51">
        <v>10.607294792527053</v>
      </c>
      <c r="D20" s="52"/>
      <c r="E20" s="37"/>
      <c r="F20" s="38" t="s">
        <v>36</v>
      </c>
      <c r="G20" s="38" t="s">
        <v>37</v>
      </c>
      <c r="H20" s="38" t="s">
        <v>38</v>
      </c>
      <c r="I20" s="38" t="s">
        <v>36</v>
      </c>
      <c r="J20" s="38" t="s">
        <v>37</v>
      </c>
      <c r="K20" s="38" t="s">
        <v>38</v>
      </c>
      <c r="L20" s="38"/>
      <c r="M20" s="73"/>
      <c r="N20" s="42"/>
    </row>
    <row r="21" spans="1:14" ht="18.600000000000001" thickBot="1" x14ac:dyDescent="0.5">
      <c r="A21" s="53" t="s">
        <v>48</v>
      </c>
      <c r="B21" s="54">
        <v>10.808401985111663</v>
      </c>
      <c r="C21" s="55">
        <v>10.054235647100652</v>
      </c>
      <c r="D21" s="52"/>
      <c r="E21" s="62" t="s">
        <v>39</v>
      </c>
      <c r="F21" s="63">
        <v>5.26</v>
      </c>
      <c r="G21" s="63">
        <v>10</v>
      </c>
      <c r="H21" s="63" t="s">
        <v>84</v>
      </c>
      <c r="I21" s="63">
        <v>38.5</v>
      </c>
      <c r="J21" s="63">
        <v>31</v>
      </c>
      <c r="K21" s="63" t="s">
        <v>84</v>
      </c>
      <c r="L21" s="63">
        <v>44.3</v>
      </c>
      <c r="M21" s="74">
        <f>AVERAGE(H4:H7,J4:J7)</f>
        <v>8.8674999999999997</v>
      </c>
      <c r="N21" s="76">
        <v>9.3000000000000007</v>
      </c>
    </row>
    <row r="22" spans="1:14" ht="18.600000000000001" thickBot="1" x14ac:dyDescent="0.5">
      <c r="A22" s="56" t="s">
        <v>49</v>
      </c>
      <c r="B22" s="27">
        <f>AVERAGE(B2:B21)</f>
        <v>10.683252876804614</v>
      </c>
      <c r="C22" s="57">
        <f>AVERAGE(C2:C21)</f>
        <v>10.060595703809561</v>
      </c>
      <c r="E22" s="68" t="s">
        <v>47</v>
      </c>
      <c r="F22" s="69">
        <v>5.41</v>
      </c>
      <c r="G22" s="69">
        <v>12.8</v>
      </c>
      <c r="H22" s="69">
        <v>9.39</v>
      </c>
      <c r="I22" s="69">
        <v>33.799999999999997</v>
      </c>
      <c r="J22" s="69">
        <v>28.4</v>
      </c>
      <c r="K22" s="69">
        <v>32.200000000000003</v>
      </c>
      <c r="L22" s="69">
        <v>39.9</v>
      </c>
      <c r="M22" s="75">
        <f>AVERAGE(P4:P7,R4:R7)</f>
        <v>8.4024999999999999</v>
      </c>
      <c r="N22" s="70">
        <v>9.65</v>
      </c>
    </row>
  </sheetData>
  <mergeCells count="26">
    <mergeCell ref="H13:H14"/>
    <mergeCell ref="H15:H16"/>
    <mergeCell ref="O13:O14"/>
    <mergeCell ref="O15:O16"/>
    <mergeCell ref="P1:Q1"/>
    <mergeCell ref="O11:P11"/>
    <mergeCell ref="R1:S1"/>
    <mergeCell ref="J13:J14"/>
    <mergeCell ref="K13:K14"/>
    <mergeCell ref="L13:L14"/>
    <mergeCell ref="M13:M14"/>
    <mergeCell ref="N13:N14"/>
    <mergeCell ref="F19:H19"/>
    <mergeCell ref="I19:K19"/>
    <mergeCell ref="F18:L18"/>
    <mergeCell ref="E1:F1"/>
    <mergeCell ref="M1:N1"/>
    <mergeCell ref="F11:G11"/>
    <mergeCell ref="J11:N11"/>
    <mergeCell ref="H1:I1"/>
    <mergeCell ref="J1:K1"/>
    <mergeCell ref="J15:J16"/>
    <mergeCell ref="K15:K16"/>
    <mergeCell ref="L15:L16"/>
    <mergeCell ref="M15:M16"/>
    <mergeCell ref="N15:N16"/>
  </mergeCells>
  <phoneticPr fontId="1"/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ラミナ</vt:lpstr>
      <vt:lpstr>まとめ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 Okamoto</dc:creator>
  <cp:lastModifiedBy>Yuki Okamoto</cp:lastModifiedBy>
  <cp:lastPrinted>2019-12-23T04:48:27Z</cp:lastPrinted>
  <dcterms:created xsi:type="dcterms:W3CDTF">2019-11-19T05:33:50Z</dcterms:created>
  <dcterms:modified xsi:type="dcterms:W3CDTF">2019-12-24T06:10:23Z</dcterms:modified>
</cp:coreProperties>
</file>